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2 VSAFAS-2p" sheetId="1" r:id="rId1"/>
    <sheet name="3 VSAFAS-2p" sheetId="2" r:id="rId2"/>
    <sheet name="4 VSAFAS-1p" sheetId="3" r:id="rId3"/>
    <sheet name="5 VSAFAS-2p" sheetId="4" r:id="rId4"/>
    <sheet name="6 VSAFAS-6p" sheetId="5" r:id="rId5"/>
    <sheet name="8 VSAFAS-1p" sheetId="6" r:id="rId6"/>
    <sheet name="10 VSAFAS-2p" sheetId="7" r:id="rId7"/>
    <sheet name="12 VSAFAS-1p" sheetId="8" r:id="rId8"/>
    <sheet name="13 VSAFAS-1p" sheetId="9" r:id="rId9"/>
    <sheet name="17 VSAFAS-7p" sheetId="10" r:id="rId10"/>
    <sheet name="17 VSAFAS-8p" sheetId="11" r:id="rId11"/>
    <sheet name="17 VSAFAS-12p" sheetId="12" r:id="rId12"/>
    <sheet name="17 VSAFAS-13p" sheetId="13" r:id="rId13"/>
    <sheet name="20 VSAFAS-4p" sheetId="14" r:id="rId14"/>
    <sheet name="20 VSAFAS-5p" sheetId="15" r:id="rId15"/>
    <sheet name="25 VSAFAS p" sheetId="16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O41" i="16" l="1"/>
  <c r="O40" i="16"/>
  <c r="O39" i="16"/>
  <c r="O38" i="16"/>
  <c r="O37" i="16"/>
  <c r="O36" i="16"/>
  <c r="O35" i="16"/>
  <c r="O34" i="16"/>
  <c r="O33" i="16"/>
  <c r="O32" i="16"/>
  <c r="O31" i="16"/>
  <c r="O30" i="16"/>
  <c r="O29" i="16"/>
  <c r="M29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M12" i="16"/>
  <c r="O12" i="16" s="1"/>
  <c r="H17" i="15"/>
  <c r="G17" i="15"/>
  <c r="E17" i="15"/>
  <c r="D17" i="15"/>
  <c r="H16" i="15"/>
  <c r="E16" i="15"/>
  <c r="H15" i="15"/>
  <c r="E15" i="15"/>
  <c r="H14" i="15"/>
  <c r="E14" i="15"/>
  <c r="H13" i="15"/>
  <c r="E13" i="15"/>
  <c r="M24" i="14"/>
  <c r="M23" i="14"/>
  <c r="M22" i="14"/>
  <c r="M25" i="14" s="1"/>
  <c r="L22" i="14"/>
  <c r="L25" i="14" s="1"/>
  <c r="K22" i="14"/>
  <c r="K25" i="14" s="1"/>
  <c r="J22" i="14"/>
  <c r="J25" i="14" s="1"/>
  <c r="I22" i="14"/>
  <c r="I25" i="14" s="1"/>
  <c r="H22" i="14"/>
  <c r="H25" i="14" s="1"/>
  <c r="G22" i="14"/>
  <c r="G25" i="14" s="1"/>
  <c r="F22" i="14"/>
  <c r="F25" i="14" s="1"/>
  <c r="E22" i="14"/>
  <c r="E25" i="14" s="1"/>
  <c r="D22" i="14"/>
  <c r="D25" i="14" s="1"/>
  <c r="M21" i="14"/>
  <c r="M20" i="14"/>
  <c r="M19" i="14"/>
  <c r="L19" i="14"/>
  <c r="K19" i="14"/>
  <c r="J19" i="14"/>
  <c r="I19" i="14"/>
  <c r="H19" i="14"/>
  <c r="G19" i="14"/>
  <c r="F19" i="14"/>
  <c r="E19" i="14"/>
  <c r="D19" i="14"/>
  <c r="M18" i="14"/>
  <c r="M17" i="14"/>
  <c r="M16" i="14"/>
  <c r="L16" i="14"/>
  <c r="K16" i="14"/>
  <c r="J16" i="14"/>
  <c r="I16" i="14"/>
  <c r="H16" i="14"/>
  <c r="G16" i="14"/>
  <c r="F16" i="14"/>
  <c r="E16" i="14"/>
  <c r="D16" i="14"/>
  <c r="M15" i="14"/>
  <c r="M14" i="14"/>
  <c r="M13" i="14"/>
  <c r="L13" i="14"/>
  <c r="K13" i="14"/>
  <c r="J13" i="14"/>
  <c r="I13" i="14"/>
  <c r="H13" i="14"/>
  <c r="G13" i="14"/>
  <c r="F13" i="14"/>
  <c r="E13" i="14"/>
  <c r="D13" i="14"/>
  <c r="D15" i="13"/>
  <c r="C15" i="13"/>
  <c r="H14" i="12"/>
  <c r="H23" i="12" s="1"/>
  <c r="G14" i="12"/>
  <c r="G23" i="12" s="1"/>
  <c r="E14" i="12"/>
  <c r="E23" i="12" s="1"/>
  <c r="D14" i="12"/>
  <c r="D23" i="12" s="1"/>
  <c r="F26" i="11"/>
  <c r="F35" i="11" s="1"/>
  <c r="D26" i="11"/>
  <c r="D35" i="11" s="1"/>
  <c r="F12" i="11"/>
  <c r="D12" i="11"/>
  <c r="G25" i="10"/>
  <c r="G24" i="10" s="1"/>
  <c r="G29" i="10" s="1"/>
  <c r="G12" i="10" s="1"/>
  <c r="I24" i="10"/>
  <c r="H24" i="10"/>
  <c r="H29" i="10" s="1"/>
  <c r="H12" i="10" s="1"/>
  <c r="E24" i="10"/>
  <c r="E29" i="10" s="1"/>
  <c r="E12" i="10" s="1"/>
  <c r="D24" i="10"/>
  <c r="I17" i="10"/>
  <c r="H17" i="10"/>
  <c r="G17" i="10"/>
  <c r="E17" i="10"/>
  <c r="D17" i="10"/>
  <c r="D29" i="10" s="1"/>
  <c r="D12" i="10" s="1"/>
  <c r="I13" i="10"/>
  <c r="H13" i="10"/>
  <c r="G13" i="10"/>
  <c r="F13" i="10"/>
  <c r="E13" i="10"/>
  <c r="D13" i="10"/>
  <c r="I12" i="10"/>
  <c r="F12" i="10"/>
  <c r="M41" i="9"/>
  <c r="M30" i="9"/>
  <c r="M22" i="9"/>
  <c r="I21" i="9"/>
  <c r="F21" i="9"/>
  <c r="M21" i="9" s="1"/>
  <c r="M12" i="9"/>
  <c r="O55" i="8"/>
  <c r="M55" i="8"/>
  <c r="K55" i="8"/>
  <c r="J55" i="8"/>
  <c r="R55" i="8" s="1"/>
  <c r="R45" i="8"/>
  <c r="R32" i="8"/>
  <c r="R29" i="8"/>
  <c r="O26" i="8"/>
  <c r="M26" i="8"/>
  <c r="L26" i="8"/>
  <c r="K26" i="8"/>
  <c r="J26" i="8"/>
  <c r="I26" i="8"/>
  <c r="H26" i="8"/>
  <c r="G26" i="8"/>
  <c r="R26" i="8" s="1"/>
  <c r="F26" i="8"/>
  <c r="R25" i="8"/>
  <c r="Q23" i="8"/>
  <c r="P23" i="8"/>
  <c r="N23" i="8"/>
  <c r="J23" i="8"/>
  <c r="R23" i="8"/>
  <c r="F23" i="8"/>
  <c r="Q22" i="8"/>
  <c r="P22" i="8"/>
  <c r="M22" i="8"/>
  <c r="M54" i="8" s="1"/>
  <c r="K22" i="8"/>
  <c r="K54" i="8" s="1"/>
  <c r="G22" i="8"/>
  <c r="G54" i="8" s="1"/>
  <c r="F22" i="8"/>
  <c r="R20" i="8"/>
  <c r="R19" i="8"/>
  <c r="R18" i="8"/>
  <c r="R17" i="8"/>
  <c r="R16" i="8"/>
  <c r="Q16" i="8"/>
  <c r="P16" i="8"/>
  <c r="O16" i="8"/>
  <c r="O22" i="8" s="1"/>
  <c r="O54" i="8" s="1"/>
  <c r="N16" i="8"/>
  <c r="M16" i="8"/>
  <c r="L16" i="8"/>
  <c r="L22" i="8" s="1"/>
  <c r="K16" i="8"/>
  <c r="J16" i="8"/>
  <c r="J22" i="8" s="1"/>
  <c r="J54" i="8" s="1"/>
  <c r="I16" i="8"/>
  <c r="H16" i="8"/>
  <c r="G16" i="8"/>
  <c r="F16" i="8"/>
  <c r="E16" i="8"/>
  <c r="R15" i="8"/>
  <c r="R14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2" i="8"/>
  <c r="R22" i="8" s="1"/>
  <c r="R54" i="8" s="1"/>
  <c r="E10" i="7"/>
  <c r="E19" i="7" s="1"/>
  <c r="D10" i="7"/>
  <c r="D19" i="7" s="1"/>
  <c r="D35" i="6"/>
  <c r="J35" i="6" s="1"/>
  <c r="J12" i="6" s="1"/>
  <c r="J33" i="6"/>
  <c r="J32" i="6"/>
  <c r="J31" i="6"/>
  <c r="J30" i="6"/>
  <c r="J29" i="6"/>
  <c r="J28" i="6"/>
  <c r="J27" i="6"/>
  <c r="J26" i="6"/>
  <c r="J25" i="6"/>
  <c r="J24" i="6"/>
  <c r="J23" i="6"/>
  <c r="J21" i="6"/>
  <c r="J20" i="6"/>
  <c r="J19" i="6"/>
  <c r="J18" i="6"/>
  <c r="J17" i="6"/>
  <c r="D16" i="6"/>
  <c r="J16" i="6" s="1"/>
  <c r="J15" i="6"/>
  <c r="J14" i="6"/>
  <c r="D13" i="6"/>
  <c r="D22" i="6" s="1"/>
  <c r="I12" i="6"/>
  <c r="H12" i="6"/>
  <c r="G12" i="6"/>
  <c r="F12" i="6"/>
  <c r="E12" i="6"/>
  <c r="E25" i="5"/>
  <c r="D25" i="5"/>
  <c r="E13" i="5"/>
  <c r="D13" i="5"/>
  <c r="E11" i="5"/>
  <c r="D11" i="5"/>
  <c r="D34" i="6" l="1"/>
  <c r="J34" i="6" s="1"/>
  <c r="J22" i="6"/>
  <c r="J13" i="6"/>
  <c r="A85" i="4"/>
  <c r="A81" i="4"/>
  <c r="L78" i="4"/>
  <c r="I78" i="4"/>
  <c r="L77" i="4"/>
  <c r="I77" i="4"/>
  <c r="G77" i="4"/>
  <c r="L76" i="4"/>
  <c r="J76" i="4"/>
  <c r="I76" i="4"/>
  <c r="G76" i="4"/>
  <c r="L75" i="4"/>
  <c r="I75" i="4"/>
  <c r="L74" i="4"/>
  <c r="I74" i="4"/>
  <c r="L73" i="4"/>
  <c r="I73" i="4"/>
  <c r="L72" i="4"/>
  <c r="I72" i="4"/>
  <c r="L71" i="4"/>
  <c r="I71" i="4"/>
  <c r="L70" i="4"/>
  <c r="I70" i="4"/>
  <c r="L69" i="4"/>
  <c r="I69" i="4"/>
  <c r="L68" i="4"/>
  <c r="I68" i="4"/>
  <c r="L67" i="4"/>
  <c r="G67" i="4"/>
  <c r="I67" i="4" s="1"/>
  <c r="L66" i="4"/>
  <c r="I66" i="4"/>
  <c r="L65" i="4"/>
  <c r="I65" i="4"/>
  <c r="L64" i="4"/>
  <c r="I64" i="4"/>
  <c r="L63" i="4"/>
  <c r="L62" i="4"/>
  <c r="I62" i="4"/>
  <c r="L61" i="4"/>
  <c r="I61" i="4"/>
  <c r="L60" i="4"/>
  <c r="I60" i="4"/>
  <c r="L59" i="4"/>
  <c r="I59" i="4"/>
  <c r="L58" i="4"/>
  <c r="I58" i="4"/>
  <c r="L57" i="4"/>
  <c r="I57" i="4"/>
  <c r="L56" i="4"/>
  <c r="I56" i="4"/>
  <c r="L55" i="4"/>
  <c r="I55" i="4"/>
  <c r="L54" i="4"/>
  <c r="I54" i="4"/>
  <c r="L53" i="4"/>
  <c r="I53" i="4"/>
  <c r="L52" i="4"/>
  <c r="I52" i="4"/>
  <c r="L51" i="4"/>
  <c r="I51" i="4"/>
  <c r="L50" i="4"/>
  <c r="I50" i="4"/>
  <c r="L49" i="4"/>
  <c r="I49" i="4"/>
  <c r="L48" i="4"/>
  <c r="I48" i="4"/>
  <c r="L47" i="4"/>
  <c r="I47" i="4"/>
  <c r="L46" i="4"/>
  <c r="I46" i="4"/>
  <c r="L45" i="4"/>
  <c r="I45" i="4"/>
  <c r="L44" i="4"/>
  <c r="I44" i="4"/>
  <c r="L43" i="4"/>
  <c r="I43" i="4"/>
  <c r="L42" i="4"/>
  <c r="K42" i="4"/>
  <c r="J42" i="4"/>
  <c r="I42" i="4"/>
  <c r="H42" i="4"/>
  <c r="G42" i="4"/>
  <c r="L41" i="4"/>
  <c r="I41" i="4"/>
  <c r="L40" i="4"/>
  <c r="I40" i="4"/>
  <c r="L39" i="4"/>
  <c r="I39" i="4"/>
  <c r="L38" i="4"/>
  <c r="I38" i="4"/>
  <c r="L37" i="4"/>
  <c r="I37" i="4"/>
  <c r="L36" i="4"/>
  <c r="I36" i="4"/>
  <c r="L35" i="4"/>
  <c r="K35" i="4"/>
  <c r="J35" i="4"/>
  <c r="I35" i="4"/>
  <c r="H35" i="4"/>
  <c r="G35" i="4"/>
  <c r="L34" i="4"/>
  <c r="I34" i="4"/>
  <c r="L33" i="4"/>
  <c r="I33" i="4"/>
  <c r="L32" i="4"/>
  <c r="I32" i="4"/>
  <c r="L31" i="4"/>
  <c r="I31" i="4"/>
  <c r="L30" i="4"/>
  <c r="I30" i="4"/>
  <c r="L29" i="4"/>
  <c r="I29" i="4"/>
  <c r="L28" i="4"/>
  <c r="I28" i="4"/>
  <c r="L27" i="4"/>
  <c r="I27" i="4"/>
  <c r="L26" i="4"/>
  <c r="I26" i="4"/>
  <c r="L25" i="4"/>
  <c r="I25" i="4"/>
  <c r="L24" i="4"/>
  <c r="K24" i="4"/>
  <c r="J24" i="4"/>
  <c r="I24" i="4"/>
  <c r="H24" i="4"/>
  <c r="G24" i="4"/>
  <c r="L23" i="4"/>
  <c r="K23" i="4"/>
  <c r="J23" i="4"/>
  <c r="I23" i="4"/>
  <c r="H23" i="4"/>
  <c r="G23" i="4"/>
  <c r="L22" i="4"/>
  <c r="K22" i="4"/>
  <c r="J22" i="4"/>
  <c r="I22" i="4"/>
  <c r="H22" i="4"/>
  <c r="G22" i="4"/>
  <c r="A14" i="4"/>
  <c r="A43" i="3"/>
  <c r="A40" i="3"/>
  <c r="I38" i="3"/>
  <c r="H38" i="3"/>
  <c r="I36" i="3"/>
  <c r="A12" i="3"/>
  <c r="G63" i="4" l="1"/>
  <c r="I63" i="4" s="1"/>
  <c r="A63" i="2" l="1"/>
  <c r="A60" i="2"/>
  <c r="I54" i="2"/>
  <c r="H54" i="2"/>
  <c r="I31" i="2"/>
  <c r="H31" i="2"/>
  <c r="I28" i="2"/>
  <c r="H28" i="2"/>
  <c r="I22" i="2"/>
  <c r="H22" i="2"/>
  <c r="I21" i="2"/>
  <c r="H21" i="2"/>
  <c r="A15" i="2"/>
  <c r="A9" i="2"/>
</calcChain>
</file>

<file path=xl/comments1.xml><?xml version="1.0" encoding="utf-8"?>
<comments xmlns="http://schemas.openxmlformats.org/spreadsheetml/2006/main">
  <authors>
    <author>ketvirtas</author>
  </authors>
  <commentList>
    <comment ref="D11" authorId="0">
      <text>
        <r>
          <rPr>
            <sz val="9"/>
            <color indexed="81"/>
            <rFont val="Tahoma"/>
            <family val="2"/>
            <charset val="186"/>
          </rPr>
          <t>#10_2_E12#</t>
        </r>
      </text>
    </comment>
    <comment ref="E11" authorId="0">
      <text>
        <r>
          <rPr>
            <sz val="9"/>
            <color indexed="81"/>
            <rFont val="Tahoma"/>
            <family val="2"/>
            <charset val="186"/>
          </rPr>
          <t>#10_2_F12#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#10_2_E13#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#10_2_F13#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#10_2_E14#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#10_2_F14#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#10_2_E15#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#10_2_F15#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#10_2_E16#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#10_2_F16#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#10_2_E17#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#10_2_E17#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#10_2_E18#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#10_2_F18#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#10_2_E19#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#10_2_F19#</t>
        </r>
      </text>
    </comment>
  </commentList>
</comments>
</file>

<file path=xl/sharedStrings.xml><?xml version="1.0" encoding="utf-8"?>
<sst xmlns="http://schemas.openxmlformats.org/spreadsheetml/2006/main" count="1431" uniqueCount="759">
  <si>
    <t xml:space="preserve">2019 metų finansinių ataskaitų rinkinio </t>
  </si>
  <si>
    <t>2 priedas</t>
  </si>
  <si>
    <t>1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</si>
  <si>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</si>
  <si>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</si>
  <si>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</si>
  <si>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</si>
  <si>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</si>
  <si>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2019 M. GRUODŽIO 31D. DUOMENIS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</si>
  <si>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</si>
  <si>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</si>
  <si>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</si>
  <si>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</si>
  <si>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</si>
  <si>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</si>
  <si>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</si>
  <si>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</si>
  <si>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</si>
  <si>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</si>
  <si>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</si>
  <si>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</si>
  <si>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</si>
  <si>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</si>
  <si>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</si>
  <si>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</si>
  <si>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</si>
  <si>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</si>
  <si>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</si>
  <si>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</si>
  <si>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</si>
  <si>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</si>
  <si>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</si>
  <si>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</si>
  <si>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</si>
  <si>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</si>
  <si>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</si>
  <si>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</si>
  <si>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</si>
  <si>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</si>
  <si>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</si>
  <si>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</si>
  <si>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</si>
  <si>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</si>
  <si>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</si>
  <si>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</si>
  <si>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</si>
  <si>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</si>
  <si>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</si>
  <si>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</si>
  <si>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</si>
  <si>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</si>
  <si>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</si>
  <si>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</si>
  <si>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</si>
  <si>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IV.1</t>
  </si>
  <si>
    <t>Mineraliniai ištekliai</t>
  </si>
  <si>
    <t>IV.2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</si>
  <si>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</si>
  <si>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</si>
  <si>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</si>
  <si>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</si>
  <si>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</si>
  <si>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</si>
  <si>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</si>
  <si>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</si>
  <si>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</si>
  <si>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</si>
  <si>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</si>
  <si>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</si>
  <si>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</si>
  <si>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</si>
  <si>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</si>
  <si>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</si>
  <si>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</si>
  <si>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</si>
  <si>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</si>
  <si>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</si>
  <si>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</si>
  <si>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</si>
  <si>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</si>
  <si>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</si>
  <si>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</si>
  <si>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</si>
  <si>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</si>
  <si>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</si>
  <si>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</si>
  <si>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</si>
  <si>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</si>
  <si>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</si>
  <si>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</si>
  <si>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</si>
  <si>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</si>
  <si>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</si>
  <si>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</si>
  <si>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</si>
  <si>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</si>
  <si>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</si>
  <si>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</si>
  <si>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</si>
  <si>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</si>
  <si>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</si>
  <si>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</si>
  <si>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</si>
  <si>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</si>
  <si>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</si>
  <si>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</si>
  <si>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</si>
  <si>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</si>
  <si>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</si>
  <si>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</si>
  <si>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</si>
  <si>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</si>
  <si>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</si>
  <si>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</si>
  <si>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</si>
  <si>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</si>
  <si>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</si>
  <si>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</si>
  <si>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</si>
  <si>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</si>
  <si>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</si>
  <si>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</si>
  <si>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</si>
  <si>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</si>
  <si>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</si>
  <si>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</si>
  <si>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</si>
  <si>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</si>
  <si>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</si>
  <si>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</si>
  <si>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ĮSIPAREIGOJIMŲ, GRYNOJO TURTO IR MAŽUMOS DALIES:</t>
  </si>
  <si>
    <t>Direktorė</t>
  </si>
  <si>
    <t>Daiva Dabrilienė</t>
  </si>
  <si>
    <t>(viešojo sektoriaus subjekto vadovas arba jo įgaliotas administracijos                                      (parašas)</t>
  </si>
  <si>
    <t>(vardas ir pavardė)</t>
  </si>
  <si>
    <t xml:space="preserve">vadovas) </t>
  </si>
  <si>
    <t>Vyr.buhalterė</t>
  </si>
  <si>
    <t>Ilona Jokubauskienė</t>
  </si>
  <si>
    <t>(vyriausiasis buhalteris (buhalteris))                                                                                             (parašas)</t>
  </si>
  <si>
    <t>Kazlų Rūdos,,Saulės" mokykla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</si>
  <si>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</si>
  <si>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</si>
  <si>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</si>
  <si>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</si>
  <si>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</si>
  <si>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</si>
  <si>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</si>
  <si>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</si>
  <si>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</si>
  <si>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</si>
  <si>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</si>
  <si>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</si>
  <si>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125.1</t>
  </si>
  <si>
    <t>I.2.</t>
  </si>
  <si>
    <t xml:space="preserve">Iš savivaldybių biudžetų </t>
  </si>
  <si>
    <t>125.2</t>
  </si>
  <si>
    <t>I.3.</t>
  </si>
  <si>
    <t>Iš ES, užsienio valstybių ir tarptautinių organizacijų lėšų</t>
  </si>
  <si>
    <t>125.3</t>
  </si>
  <si>
    <t>I.4.</t>
  </si>
  <si>
    <t>Iš kitų finansavimo šaltinių</t>
  </si>
  <si>
    <t>125.4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</si>
  <si>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</si>
  <si>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</si>
  <si>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</si>
  <si>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</si>
  <si>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</si>
  <si>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</si>
  <si>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</si>
  <si>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</si>
  <si>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</si>
  <si>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126.1</t>
  </si>
  <si>
    <t>Nusidėvėjimo ir amortizacijos</t>
  </si>
  <si>
    <t>NUSIDĖVĖJIMO IR AMORTIZACIJOS</t>
  </si>
  <si>
    <t>126.2</t>
  </si>
  <si>
    <t>KOMUNALINIŲ PASLAUGŲ IR ryšių</t>
  </si>
  <si>
    <t>KOMUNALINIŲ PASLAUGŲ IR RYŠIŲ</t>
  </si>
  <si>
    <t>126.3</t>
  </si>
  <si>
    <t xml:space="preserve">Komandiruočių </t>
  </si>
  <si>
    <t>KOMANDIRUOČIŲ</t>
  </si>
  <si>
    <t>126.4</t>
  </si>
  <si>
    <t xml:space="preserve">Transporto </t>
  </si>
  <si>
    <t>TRANSPORTO</t>
  </si>
  <si>
    <t>126.5</t>
  </si>
  <si>
    <t>VI.</t>
  </si>
  <si>
    <t xml:space="preserve">Kvalifikacijos kėlimo </t>
  </si>
  <si>
    <t>KVALIFIKACIJOS KĖLIMO</t>
  </si>
  <si>
    <t>126.6</t>
  </si>
  <si>
    <t>VII.</t>
  </si>
  <si>
    <t>PAPRASTOJO Remonto IR EKSPLOATAVIMO</t>
  </si>
  <si>
    <t>PAPRASTOJO REMONTO IR EKSPLOATAVIMO</t>
  </si>
  <si>
    <t>VIII.</t>
  </si>
  <si>
    <t>NUVERTĖJIMO IR NURAŠYTŲ SUMŲ</t>
  </si>
  <si>
    <t>126.7</t>
  </si>
  <si>
    <t>IX.</t>
  </si>
  <si>
    <t>SUNAUDOTŲ IR PARDUOTŲ ATSARGŲ SAVIKAINA</t>
  </si>
  <si>
    <t>126.8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</si>
  <si>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</si>
  <si>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</si>
  <si>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</si>
  <si>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</si>
  <si>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</si>
  <si>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</si>
  <si>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</si>
  <si>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</si>
  <si>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</si>
  <si>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</si>
  <si>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</si>
  <si>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</si>
  <si>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126.9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</si>
  <si>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</si>
  <si>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</si>
  <si>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</si>
  <si>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</si>
  <si>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</si>
  <si>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</si>
  <si>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</si>
  <si>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</si>
  <si>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</si>
  <si>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</si>
  <si>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</si>
  <si>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</si>
  <si>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</si>
  <si>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</si>
  <si>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</si>
  <si>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</si>
  <si>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</si>
  <si>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</si>
  <si>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</si>
  <si>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</si>
  <si>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</si>
  <si>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</si>
  <si>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</si>
  <si>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</si>
  <si>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</si>
  <si>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</si>
  <si>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</si>
  <si>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</si>
  <si>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</si>
  <si>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3 priedas</t>
  </si>
  <si>
    <t>(Grynojo turto pokyčių ataskaitos forma)</t>
  </si>
  <si>
    <t>________________________________________________________________________________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</si>
  <si>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</si>
  <si>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</si>
  <si>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 arba tūkstančiais eurų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</si>
  <si>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</si>
  <si>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</si>
  <si>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</si>
  <si>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</si>
  <si>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Kiti rezer-vai</t>
  </si>
  <si>
    <t>Sukauptas perviršis ar deficitas prieš nuosavybės metodo įtaką</t>
  </si>
  <si>
    <t>1.</t>
  </si>
  <si>
    <t xml:space="preserve">Likutis užpraėjusio laikotarpio paskutinę dieną 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</si>
  <si>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</si>
  <si>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</si>
  <si>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</si>
  <si>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</si>
  <si>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</si>
  <si>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</si>
  <si>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</si>
  <si>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</si>
  <si>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</si>
  <si>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</si>
  <si>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</si>
  <si>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</si>
  <si>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</si>
  <si>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</si>
  <si>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</si>
  <si>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</si>
  <si>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Kiti pokyčiai(jungimai)</t>
  </si>
  <si>
    <t>10.</t>
  </si>
  <si>
    <t>Likutis praėjusio laikotarpio paskutinę dieną</t>
  </si>
  <si>
    <t>11.</t>
  </si>
  <si>
    <t>12.</t>
  </si>
  <si>
    <t>13.</t>
  </si>
  <si>
    <t>Kitos rezervų padidėjimo (sumažėjimo) sumos</t>
  </si>
  <si>
    <t>14.</t>
  </si>
  <si>
    <t>15.</t>
  </si>
  <si>
    <t>16.</t>
  </si>
  <si>
    <t>17.</t>
  </si>
  <si>
    <t>18.</t>
  </si>
  <si>
    <t>Likutis ataskaitinio laikotarpio paskutinę dieną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</si>
  <si>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</si>
  <si>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</si>
  <si>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</si>
  <si>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</si>
  <si>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</si>
  <si>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4 priedas</t>
  </si>
  <si>
    <t>(Žemesniojo lygio viešojo sektoriaus subjektų, išskyrus fondus, pinigų srautų ataskaitos forma)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</si>
  <si>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</si>
  <si>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t>PINIGŲ SRAUTŲ ATASKAITA</t>
  </si>
  <si>
    <t xml:space="preserve">               Pateikimo valiuta ir tikslumas: eurais arba tūkstančiais eurų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</si>
  <si>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</si>
  <si>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</si>
  <si>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</si>
  <si>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</si>
  <si>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</si>
  <si>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</si>
  <si>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</si>
  <si>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</si>
  <si>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</si>
  <si>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</si>
  <si>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</si>
  <si>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</si>
  <si>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</si>
  <si>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</si>
  <si>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</si>
  <si>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</si>
  <si>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</si>
  <si>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</si>
  <si>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</si>
  <si>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</si>
  <si>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</si>
  <si>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</si>
  <si>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</si>
  <si>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</si>
  <si>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</si>
  <si>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</si>
  <si>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</si>
  <si>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</si>
  <si>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</si>
  <si>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  <charset val="186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</si>
  <si>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</si>
  <si>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  <charset val="186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</si>
  <si>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</si>
  <si>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</si>
  <si>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</si>
  <si>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</si>
  <si>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</si>
  <si>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</si>
  <si>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</si>
  <si>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</si>
  <si>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</si>
  <si>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</si>
  <si>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</si>
  <si>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</si>
  <si>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</si>
  <si>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</si>
  <si>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</si>
  <si>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</si>
  <si>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</si>
  <si>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</si>
  <si>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</si>
  <si>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</si>
  <si>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</si>
  <si>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</si>
  <si>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</si>
  <si>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</si>
  <si>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</si>
  <si>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</si>
  <si>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</si>
  <si>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t>Gauti dividendai</t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</si>
  <si>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</si>
  <si>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</si>
  <si>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</si>
  <si>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</si>
  <si>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</si>
  <si>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</si>
  <si>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</si>
  <si>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</si>
  <si>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</si>
  <si>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</si>
  <si>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 xml:space="preserve">Grąžintos ir perduotos finansavimo sumos ilgalaikiam ir biologiniam turtui įsigyti </t>
  </si>
  <si>
    <t>Gauti dalininko įnašai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</si>
  <si>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</si>
  <si>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</si>
  <si>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</si>
  <si>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</si>
  <si>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</si>
  <si>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</si>
  <si>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</si>
  <si>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</si>
  <si>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</si>
  <si>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</si>
  <si>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</si>
  <si>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</si>
  <si>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</si>
  <si>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2019-12-31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</si>
  <si>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</si>
  <si>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</si>
  <si>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</si>
  <si>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</si>
  <si>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</si>
  <si>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</si>
  <si>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1.2.1</t>
  </si>
  <si>
    <t>Išankstiniai apmokėjimai viešojo sektoriaus subjektams pavedimams vykdyti iš valstybės biudžeto</t>
  </si>
  <si>
    <t>1.2.2</t>
  </si>
  <si>
    <t>Išankstiniai apmokėjimai viešojo sektoriaus subjektams pavedimams vykdyti iš savivaldybės biudžeto</t>
  </si>
  <si>
    <t>1.2.3</t>
  </si>
  <si>
    <t>Išankstiniai apmokėjimai viešojo sektoriaus subjektams pavedimams vykdyti iš ES,užsienio valstybių ir tarptautinių organizacijų</t>
  </si>
  <si>
    <t>1.2.4</t>
  </si>
  <si>
    <t>Išankstiniai apmokėjimai viešojo sektoriaus subjektams pavedimams vykdyti iš kitų finansavimo mšaltinių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</si>
  <si>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</si>
  <si>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</si>
  <si>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</si>
  <si>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</si>
  <si>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</si>
  <si>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</si>
  <si>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</si>
  <si>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</si>
  <si>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</si>
  <si>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</si>
  <si>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</si>
  <si>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</si>
  <si>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</si>
  <si>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</si>
  <si>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</si>
  <si>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</si>
  <si>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</si>
  <si>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</si>
  <si>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</si>
  <si>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</si>
  <si>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</si>
  <si>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</si>
  <si>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</si>
  <si>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</si>
  <si>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</si>
  <si>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</si>
  <si>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</si>
  <si>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</si>
  <si>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</si>
  <si>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</si>
  <si>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</si>
  <si>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</si>
  <si>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</si>
  <si>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</si>
  <si>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</si>
  <si>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</si>
  <si>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</si>
  <si>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</si>
  <si>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</si>
  <si>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</si>
  <si>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</si>
  <si>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</si>
  <si>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</si>
  <si>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</si>
  <si>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</si>
  <si>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</si>
  <si>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</si>
  <si>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</si>
  <si>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</si>
  <si>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</si>
  <si>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</si>
  <si>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</si>
  <si>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</si>
  <si>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</si>
  <si>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</si>
  <si>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</si>
  <si>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</si>
  <si>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</si>
  <si>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</si>
  <si>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</si>
  <si>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</si>
  <si>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</si>
  <si>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</si>
  <si>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</si>
  <si>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</si>
  <si>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</si>
  <si>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</si>
  <si>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</si>
  <si>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</si>
  <si>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</si>
  <si>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</si>
  <si>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</si>
  <si>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</si>
  <si>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</si>
  <si>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</si>
  <si>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</si>
  <si>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</si>
  <si>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</si>
  <si>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</si>
  <si>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</si>
  <si>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</si>
  <si>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</si>
  <si>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</si>
  <si>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</si>
  <si>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</si>
  <si>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</si>
  <si>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</si>
  <si>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</si>
  <si>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</si>
  <si>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</si>
  <si>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</si>
  <si>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</si>
  <si>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</si>
  <si>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</si>
  <si>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(1+2-3+4+5)</t>
  </si>
  <si>
    <t>X</t>
  </si>
  <si>
    <t>Sukaupta nusidėvėjimo suma ataskaitinio laikotarpio pradžioje</t>
  </si>
  <si>
    <t>Neatlygintinai gauto turto sukaupta nusidėvėjimo suma*</t>
  </si>
  <si>
    <t>Apskaičiuota nusidėvėjimo suma per  ataskaitinį laikotarpį</t>
  </si>
  <si>
    <t>Sukaupta parduoto, perduoto ir nurašyto turto nusidėvėjimo suma (10.1+10.2+10.3)</t>
  </si>
  <si>
    <t>Sukaupta nusidėvėjimo suma ataskaitinio laikotarpio pabaigoje (6+7+8-9+10+11+12)</t>
  </si>
  <si>
    <t>Nuvertėjimo suma ataskaitinio laikotarpio pradžioje</t>
  </si>
  <si>
    <t>Neatlygintinai gauto turto sukaupta nuvertėjimo suma*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</si>
  <si>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</si>
  <si>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</si>
  <si>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(18.1+18.2+18.3)</t>
  </si>
  <si>
    <t>18.1.</t>
  </si>
  <si>
    <t>18.2.</t>
  </si>
  <si>
    <t>18.3.</t>
  </si>
  <si>
    <t>19.</t>
  </si>
  <si>
    <t>20.</t>
  </si>
  <si>
    <t>21.</t>
  </si>
  <si>
    <t xml:space="preserve">Nuvertėjimo suma ataskaitinio laikotarpio pabaigoje (14+15+16+1+18+19+20) </t>
  </si>
  <si>
    <t>22.</t>
  </si>
  <si>
    <t>Tikroji vertė ataskaitinio laikotarpio pradžioje</t>
  </si>
  <si>
    <t>23.</t>
  </si>
  <si>
    <t>Neatlygintinai gauto turto iš kito subjekto sukauptos tikrosios vertės pokytis***</t>
  </si>
  <si>
    <t>24.</t>
  </si>
  <si>
    <t xml:space="preserve">Tikrosios vertės pasikeitimo per ataskaitinį laikotarpį suma (+/-) </t>
  </si>
  <si>
    <t>25.</t>
  </si>
  <si>
    <t>Parduoto, perduoto ir nurašyto turto tikrosios vertės suma (25.1+25.2+25.3)</t>
  </si>
  <si>
    <t>25.1.</t>
  </si>
  <si>
    <t>parduoto***</t>
  </si>
  <si>
    <t>25.2.</t>
  </si>
  <si>
    <t>perduoto***</t>
  </si>
  <si>
    <t>25.3.</t>
  </si>
  <si>
    <t>nurašyto***</t>
  </si>
  <si>
    <t>26.</t>
  </si>
  <si>
    <t>Pergrupavimai (+/-)***</t>
  </si>
  <si>
    <t>27.</t>
  </si>
  <si>
    <t>Tikroji vertė ataskaitinio laikotarpio pabaigoje (22+23+24+25+26+27)</t>
  </si>
  <si>
    <t>29.</t>
  </si>
  <si>
    <t>Ilgalaikio materialiojo turto likutinė vertė ataskaitinio laikotarpio pabaigoje (6+13+21+28)</t>
  </si>
  <si>
    <t>30.</t>
  </si>
  <si>
    <t>Ilgalaikio materialiojo turto likutinė vertė ataskaitinio laikotarpio pradžioje (1+7+14+22)</t>
  </si>
  <si>
    <t>* - Pažymėti ataskaitos laukai nepildomi.</t>
  </si>
  <si>
    <t>**- Kito subjekto sukaupta turto nusidėvėjimo arba nuvertėjimo suma iki perdavimo.</t>
  </si>
  <si>
    <t>***- Pažymėtose eilutėse parodomas skirtumas tarp ilgalaikio materialiojo turto tikrosios vertės ir įsigijimo savikainos.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</si>
  <si>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</si>
  <si>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</si>
  <si>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</si>
  <si>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</si>
  <si>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Prestižas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</si>
  <si>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</si>
  <si>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</si>
  <si>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</si>
  <si>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</si>
  <si>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</si>
  <si>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</si>
  <si>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</si>
  <si>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Įsigijimo ar pasigaminimo savikaina ataskaitinio laikotarpio pabaigoje (1+2-3+/-4)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</si>
  <si>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</si>
  <si>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</si>
  <si>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</si>
  <si>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</si>
  <si>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</si>
  <si>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</si>
  <si>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</si>
  <si>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</si>
  <si>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Neatlygintinai gauto turto sukaupta nuvertėjimo suma**</t>
  </si>
  <si>
    <t>Apskaičiuota nuvertėjimo suma per ataskaitinį laikotarpį</t>
  </si>
  <si>
    <t>Sukaupta parduoto, perduoto ir nurašyto turto nuvertėjimo suma</t>
  </si>
  <si>
    <t>16.1.</t>
  </si>
  <si>
    <t>16.2.</t>
  </si>
  <si>
    <t>16.3.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</si>
  <si>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</si>
  <si>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</si>
  <si>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</si>
  <si>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</si>
  <si>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**– Kito subjekto sukaupta turto amortizacijos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</si>
  <si>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</si>
  <si>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</si>
  <si>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</si>
  <si>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</si>
  <si>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</si>
  <si>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</si>
  <si>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</si>
  <si>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</si>
  <si>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</si>
  <si>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</si>
  <si>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</si>
  <si>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</si>
  <si>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</si>
  <si>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</si>
  <si>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</si>
  <si>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</si>
  <si>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</si>
  <si>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</si>
  <si>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</si>
  <si>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</si>
  <si>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</si>
  <si>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</si>
  <si>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</si>
  <si>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</si>
  <si>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</si>
  <si>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</si>
  <si>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</si>
  <si>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</si>
  <si>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</si>
  <si>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</si>
  <si>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</si>
  <si>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</si>
  <si>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</si>
  <si>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</si>
  <si>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</si>
  <si>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</si>
  <si>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</si>
  <si>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</si>
  <si>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</si>
  <si>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</si>
  <si>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</si>
  <si>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</si>
  <si>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</si>
  <si>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</si>
  <si>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</si>
  <si>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</si>
  <si>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</si>
  <si>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</si>
  <si>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</si>
  <si>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</si>
  <si>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</si>
  <si>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</si>
  <si>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</si>
  <si>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</si>
  <si>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</si>
  <si>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</si>
  <si>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</si>
  <si>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</si>
  <si>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</si>
  <si>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</si>
  <si>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</si>
  <si>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</si>
  <si>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</si>
  <si>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</si>
  <si>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</si>
  <si>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</si>
  <si>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</si>
  <si>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</si>
  <si>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</si>
  <si>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 xml:space="preserve">2. </t>
  </si>
  <si>
    <r>
      <t xml:space="preserve"> </t>
    </r>
    <r>
      <rPr>
        <b/>
        <sz val="11"/>
        <rFont val="Times New Roman"/>
        <family val="1"/>
        <charset val="186"/>
      </rPr>
      <t>4.1.</t>
    </r>
  </si>
  <si>
    <t>Sukauptos finansavimo sąnaudos</t>
  </si>
  <si>
    <r>
      <t xml:space="preserve"> </t>
    </r>
    <r>
      <rPr>
        <b/>
        <sz val="11"/>
        <rFont val="Times New Roman"/>
        <family val="1"/>
        <charset val="186"/>
      </rPr>
      <t>4.2.</t>
    </r>
  </si>
  <si>
    <t>Sukauptos atostoginių sąnaudos</t>
  </si>
  <si>
    <t>4.3.</t>
  </si>
  <si>
    <t>Kitos sukauptos sąnaudos</t>
  </si>
  <si>
    <t xml:space="preserve">4.4. </t>
  </si>
  <si>
    <t>Kitos sukauptos mokėtinos sumos</t>
  </si>
  <si>
    <t>5.1.</t>
  </si>
  <si>
    <t>Mokėtini veiklos mokesčiai</t>
  </si>
  <si>
    <t>5.2.</t>
  </si>
  <si>
    <t>Gauti išankstiniai apmokėjimai</t>
  </si>
  <si>
    <t xml:space="preserve">5.3. </t>
  </si>
  <si>
    <t>Kitos mokėtinos sumos</t>
  </si>
  <si>
    <t>Kai kurių trumpalaikių mokėtinų sumų balansinė vertė (1+2+3+4+5)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</si>
  <si>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</si>
  <si>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</si>
  <si>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</si>
  <si>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r>
      <t>(Informacijos apie įsipareigojimų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dalį (įskaitant finansinės nuomos (lizingo) įsipareigojimus) pateikimo žemesniojo ir aukštesniojo lygių finansinių ataskaitų aiškinamajame rašte eurais ir užsienio valiutomis forma)</t>
    </r>
  </si>
  <si>
    <r>
      <t xml:space="preserve">INFORMACIJA APIE ĮSIPAREIGOJIMŲ DALĮ (ĮSKAITANT FINANSINĖS NUOMOS (LIZINGO) ĮSIPAREIGOJIMUS) </t>
    </r>
    <r>
      <rPr>
        <b/>
        <sz val="10"/>
        <rFont val="Times New Roman"/>
        <family val="1"/>
        <charset val="186"/>
      </rPr>
      <t>EURAIS IR UŽSIENIO VALIUTOMIS</t>
    </r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</si>
  <si>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</si>
  <si>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</si>
  <si>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</si>
  <si>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</si>
  <si>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</si>
  <si>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 xml:space="preserve">3. </t>
  </si>
  <si>
    <t>Kitomis  </t>
  </si>
  <si>
    <t xml:space="preserve">4. 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</si>
  <si>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</si>
  <si>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</si>
  <si>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</si>
  <si>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</si>
  <si>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</si>
  <si>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</si>
  <si>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</si>
  <si>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</si>
  <si>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</si>
  <si>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</si>
  <si>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</si>
  <si>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</si>
  <si>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</si>
  <si>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</si>
  <si>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</si>
  <si>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</si>
  <si>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</si>
  <si>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</si>
  <si>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</si>
  <si>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</si>
  <si>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</si>
  <si>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</si>
  <si>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</si>
  <si>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</si>
  <si>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</si>
  <si>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</si>
  <si>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t>3.</t>
    </r>
    <r>
      <rPr>
        <sz val="11"/>
        <rFont val="Times New Roman"/>
        <family val="1"/>
        <charset val="186"/>
      </rPr>
      <t>2.</t>
    </r>
  </si>
  <si>
    <t>Iš kitų šaltinių:</t>
  </si>
  <si>
    <t>4.1.</t>
  </si>
  <si>
    <t>4.2.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</si>
  <si>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</si>
  <si>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</si>
  <si>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</si>
  <si>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</si>
  <si>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</si>
  <si>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</si>
  <si>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</si>
  <si>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</si>
  <si>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</si>
  <si>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</si>
  <si>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</si>
  <si>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</si>
  <si>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</si>
  <si>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</si>
  <si>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</si>
  <si>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</si>
  <si>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</si>
  <si>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</si>
  <si>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</si>
  <si>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</si>
  <si>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</si>
  <si>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</si>
  <si>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</si>
  <si>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r>
      <t xml:space="preserve">2019 M. INFORMACIJA PAGAL VEIKLOS SEGMENTUS </t>
    </r>
    <r>
      <rPr>
        <b/>
        <strike/>
        <sz val="10"/>
        <rFont val="Times New Roman"/>
        <family val="1"/>
        <charset val="186"/>
      </rPr>
      <t/>
    </r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</si>
  <si>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</si>
  <si>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</si>
  <si>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</si>
  <si>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</si>
  <si>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</si>
  <si>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</si>
  <si>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</si>
  <si>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</si>
  <si>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</si>
  <si>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</si>
  <si>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</si>
  <si>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</si>
  <si>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</si>
  <si>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</si>
  <si>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</si>
  <si>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</si>
  <si>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</si>
  <si>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</si>
  <si>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</si>
  <si>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</si>
  <si>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</si>
  <si>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</si>
  <si>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</si>
  <si>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</si>
  <si>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</si>
  <si>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</si>
  <si>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</si>
  <si>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</si>
  <si>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</si>
  <si>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</si>
  <si>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</si>
  <si>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</si>
  <si>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</si>
  <si>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</si>
  <si>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</si>
  <si>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</si>
  <si>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</si>
  <si>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</si>
  <si>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</si>
  <si>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2020-03-06  Nr. 1</t>
  </si>
  <si>
    <t>2020-03-06 Nr.1</t>
  </si>
  <si>
    <t xml:space="preserve">                                                                                                            1 priedas</t>
  </si>
  <si>
    <t xml:space="preserve">Kazlų Rūdos,, Saulės" mokyklos </t>
  </si>
  <si>
    <t xml:space="preserve">Kazlų Rūdos,,Saulės"mokyklos </t>
  </si>
  <si>
    <t>Kazlų Rūdos,,Saulės"mokykla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</si>
</sst>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96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  <charset val="186"/>
    </font>
    <font>
      <sz val="10"/>
      <name val="Arial"/>
    </font>
    <font>
      <b/>
      <sz val="11"/>
      <name val="TimesNewRoman,Bold"/>
    </font>
    <font>
      <sz val="10"/>
      <name val="Helv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name val="TimesNewRoman,Bold"/>
      <charset val="186"/>
    </font>
    <font>
      <sz val="10"/>
      <name val="TimesNewRoman,Bold"/>
    </font>
    <font>
      <sz val="12"/>
      <name val="TimesNewRoman,Bold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name val="Arial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trike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9"/>
      <color indexed="81"/>
      <name val="Tahoma"/>
      <family val="2"/>
      <charset val="186"/>
    </font>
    <font>
      <b/>
      <strike/>
      <sz val="12"/>
      <name val="Times New Roman"/>
      <family val="1"/>
      <charset val="186"/>
    </font>
    <font>
      <sz val="11"/>
      <name val="Arial"/>
      <family val="2"/>
      <charset val="186"/>
    </font>
    <font>
      <b/>
      <strike/>
      <sz val="10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trike/>
      <sz val="10"/>
      <name val="Times New (W1)"/>
      <family val="1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094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3" fillId="17" borderId="0" applyNumberFormat="0" applyFont="0" applyBorder="0" applyAlignment="0" applyProtection="0"/>
    <xf numFmtId="0" fontId="23" fillId="17" borderId="0" applyNumberFormat="0" applyFont="0" applyBorder="0" applyAlignment="0" applyProtection="0"/>
    <xf numFmtId="0" fontId="23" fillId="17" borderId="0" applyNumberFormat="0" applyFont="0" applyBorder="0" applyAlignment="0" applyProtection="0"/>
    <xf numFmtId="0" fontId="23" fillId="17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23" fillId="23" borderId="0" applyNumberFormat="0" applyFont="0" applyBorder="0" applyAlignment="0" applyProtection="0"/>
    <xf numFmtId="0" fontId="23" fillId="23" borderId="0" applyNumberFormat="0" applyFont="0" applyBorder="0" applyAlignment="0" applyProtection="0"/>
    <xf numFmtId="0" fontId="23" fillId="23" borderId="0" applyNumberFormat="0" applyFont="0" applyBorder="0" applyAlignment="0" applyProtection="0"/>
    <xf numFmtId="0" fontId="23" fillId="23" borderId="0" applyNumberFormat="0" applyFont="0" applyBorder="0" applyAlignment="0" applyProtection="0"/>
    <xf numFmtId="0" fontId="23" fillId="24" borderId="0" applyNumberFormat="0" applyFont="0" applyBorder="0" applyAlignment="0" applyProtection="0"/>
    <xf numFmtId="0" fontId="23" fillId="24" borderId="0" applyNumberFormat="0" applyFont="0" applyBorder="0" applyAlignment="0" applyProtection="0"/>
    <xf numFmtId="0" fontId="23" fillId="24" borderId="0" applyNumberFormat="0" applyFont="0" applyBorder="0" applyAlignment="0" applyProtection="0"/>
    <xf numFmtId="0" fontId="23" fillId="24" borderId="0" applyNumberFormat="0" applyFon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6" borderId="0" applyNumberFormat="0" applyBorder="0" applyAlignment="0" applyProtection="0"/>
    <xf numFmtId="0" fontId="16" fillId="27" borderId="0" applyNumberFormat="0" applyBorder="0" applyAlignment="0" applyProtection="0"/>
    <xf numFmtId="0" fontId="23" fillId="28" borderId="0" applyNumberFormat="0" applyFont="0" applyBorder="0" applyAlignment="0" applyProtection="0"/>
    <xf numFmtId="0" fontId="23" fillId="28" borderId="0" applyNumberFormat="0" applyFont="0" applyBorder="0" applyAlignment="0" applyProtection="0"/>
    <xf numFmtId="0" fontId="23" fillId="28" borderId="0" applyNumberFormat="0" applyFont="0" applyBorder="0" applyAlignment="0" applyProtection="0"/>
    <xf numFmtId="0" fontId="23" fillId="28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6" fillId="13" borderId="0" applyNumberFormat="0" applyBorder="0" applyAlignment="0" applyProtection="0"/>
    <xf numFmtId="0" fontId="23" fillId="23" borderId="0" applyNumberFormat="0" applyFont="0" applyBorder="0" applyAlignment="0" applyProtection="0"/>
    <xf numFmtId="0" fontId="23" fillId="23" borderId="0" applyNumberFormat="0" applyFont="0" applyBorder="0" applyAlignment="0" applyProtection="0"/>
    <xf numFmtId="0" fontId="23" fillId="23" borderId="0" applyNumberFormat="0" applyFont="0" applyBorder="0" applyAlignment="0" applyProtection="0"/>
    <xf numFmtId="0" fontId="23" fillId="23" borderId="0" applyNumberFormat="0" applyFont="0" applyBorder="0" applyAlignment="0" applyProtection="0"/>
    <xf numFmtId="0" fontId="23" fillId="32" borderId="0" applyNumberFormat="0" applyFont="0" applyBorder="0" applyAlignment="0" applyProtection="0"/>
    <xf numFmtId="0" fontId="23" fillId="32" borderId="0" applyNumberFormat="0" applyFont="0" applyBorder="0" applyAlignment="0" applyProtection="0"/>
    <xf numFmtId="0" fontId="23" fillId="32" borderId="0" applyNumberFormat="0" applyFont="0" applyBorder="0" applyAlignment="0" applyProtection="0"/>
    <xf numFmtId="0" fontId="23" fillId="32" borderId="0" applyNumberFormat="0" applyFont="0" applyBorder="0" applyAlignment="0" applyProtection="0"/>
    <xf numFmtId="0" fontId="24" fillId="2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6" fillId="14" borderId="0" applyNumberForma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5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3" fillId="36" borderId="0" applyNumberFormat="0" applyFon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37" borderId="0" applyNumberFormat="0" applyBorder="0" applyAlignment="0" applyProtection="0"/>
    <xf numFmtId="0" fontId="16" fillId="38" borderId="0" applyNumberFormat="0" applyBorder="0" applyAlignment="0" applyProtection="0"/>
    <xf numFmtId="0" fontId="23" fillId="39" borderId="0" applyNumberFormat="0" applyFont="0" applyBorder="0" applyAlignment="0" applyProtection="0"/>
    <xf numFmtId="0" fontId="23" fillId="39" borderId="0" applyNumberFormat="0" applyFont="0" applyBorder="0" applyAlignment="0" applyProtection="0"/>
    <xf numFmtId="0" fontId="23" fillId="39" borderId="0" applyNumberFormat="0" applyFont="0" applyBorder="0" applyAlignment="0" applyProtection="0"/>
    <xf numFmtId="0" fontId="23" fillId="39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3" fillId="18" borderId="0" applyNumberFormat="0" applyFon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25" borderId="0" applyNumberFormat="0" applyBorder="0" applyAlignment="0" applyProtection="0"/>
    <xf numFmtId="0" fontId="18" fillId="42" borderId="1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8" fillId="43" borderId="2" applyNumberFormat="0" applyAlignment="0" applyProtection="0"/>
    <xf numFmtId="0" fontId="27" fillId="18" borderId="1" applyNumberFormat="0" applyAlignment="0" applyProtection="0"/>
    <xf numFmtId="0" fontId="19" fillId="44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3" borderId="3" applyNumberFormat="0" applyAlignment="0" applyProtection="0"/>
    <xf numFmtId="0" fontId="29" fillId="32" borderId="3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23" fillId="29" borderId="0" applyNumberFormat="0" applyFon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7" borderId="1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8" fillId="45" borderId="1" applyNumberFormat="0" applyAlignment="0" applyProtection="0"/>
    <xf numFmtId="0" fontId="56" fillId="0" borderId="0"/>
    <xf numFmtId="0" fontId="14" fillId="0" borderId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0" fillId="0" borderId="8" applyNumberFormat="0" applyFill="0" applyAlignment="0" applyProtection="0"/>
    <xf numFmtId="0" fontId="22" fillId="4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1" fillId="47" borderId="0" applyNumberFormat="0" applyBorder="0" applyAlignment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4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4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4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45" fillId="0" borderId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4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Font="0" applyFill="0" applyBorder="0" applyAlignment="0" applyProtection="0"/>
    <xf numFmtId="0" fontId="14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4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Font="0" applyFill="0" applyBorder="0" applyAlignment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43" fillId="2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Font="0" applyFill="0" applyBorder="0" applyAlignment="0" applyProtection="0"/>
    <xf numFmtId="0" fontId="14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45" fillId="0" borderId="0"/>
    <xf numFmtId="0" fontId="43" fillId="28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4" fillId="0" borderId="0"/>
    <xf numFmtId="0" fontId="42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23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4" fillId="0" borderId="0"/>
    <xf numFmtId="0" fontId="23" fillId="0" borderId="0" applyNumberFormat="0" applyFon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23" fillId="0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28" borderId="0" applyNumberFormat="0" applyBorder="0" applyProtection="0"/>
    <xf numFmtId="0" fontId="14" fillId="0" borderId="0"/>
    <xf numFmtId="0" fontId="43" fillId="28" borderId="0" applyNumberFormat="0" applyBorder="0" applyProtection="0"/>
    <xf numFmtId="0" fontId="43" fillId="28" borderId="0" applyNumberFormat="0" applyBorder="0" applyProtection="0"/>
    <xf numFmtId="0" fontId="46" fillId="48" borderId="0"/>
    <xf numFmtId="0" fontId="43" fillId="28" borderId="0" applyNumberFormat="0" applyBorder="0" applyProtection="0"/>
    <xf numFmtId="0" fontId="43" fillId="28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45" fillId="0" borderId="0"/>
    <xf numFmtId="0" fontId="23" fillId="0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23" fillId="0" borderId="0" applyNumberFormat="0" applyBorder="0" applyProtection="0"/>
    <xf numFmtId="0" fontId="23" fillId="0" borderId="0" applyNumberFormat="0" applyFont="0" applyBorder="0" applyProtection="0"/>
    <xf numFmtId="0" fontId="45" fillId="0" borderId="0"/>
    <xf numFmtId="0" fontId="23" fillId="0" borderId="0" applyNumberFormat="0" applyFont="0" applyBorder="0" applyProtection="0"/>
    <xf numFmtId="0" fontId="42" fillId="0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15" fillId="0" borderId="0"/>
    <xf numFmtId="0" fontId="42" fillId="0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2" fillId="0" borderId="0" applyNumberFormat="0" applyBorder="0" applyProtection="0"/>
    <xf numFmtId="0" fontId="23" fillId="0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45" fillId="0" borderId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43" fillId="28" borderId="0" applyNumberFormat="0" applyBorder="0" applyProtection="0"/>
    <xf numFmtId="0" fontId="10" fillId="0" borderId="0"/>
    <xf numFmtId="0" fontId="10" fillId="0" borderId="0"/>
    <xf numFmtId="0" fontId="14" fillId="49" borderId="10" applyNumberFormat="0" applyFont="0" applyAlignment="0" applyProtection="0"/>
    <xf numFmtId="0" fontId="23" fillId="39" borderId="10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2" applyNumberFormat="0" applyFont="0" applyAlignment="0" applyProtection="0"/>
    <xf numFmtId="0" fontId="23" fillId="39" borderId="10" applyNumberFormat="0" applyFon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0" fontId="47" fillId="43" borderId="7" applyNumberFormat="0" applyAlignment="0" applyProtection="0"/>
    <xf numFmtId="4" fontId="43" fillId="47" borderId="2" applyProtection="0">
      <alignment vertical="center"/>
    </xf>
    <xf numFmtId="4" fontId="43" fillId="47" borderId="2" applyProtection="0">
      <alignment vertical="center"/>
    </xf>
    <xf numFmtId="4" fontId="48" fillId="47" borderId="2" applyProtection="0">
      <alignment vertical="center"/>
    </xf>
    <xf numFmtId="4" fontId="43" fillId="47" borderId="2" applyProtection="0">
      <alignment horizontal="left" vertical="center"/>
    </xf>
    <xf numFmtId="4" fontId="43" fillId="47" borderId="2" applyProtection="0">
      <alignment horizontal="left" vertical="center"/>
    </xf>
    <xf numFmtId="0" fontId="49" fillId="47" borderId="11" applyNumberFormat="0" applyProtection="0">
      <alignment horizontal="left" vertical="top"/>
    </xf>
    <xf numFmtId="4" fontId="43" fillId="37" borderId="2" applyProtection="0">
      <alignment horizontal="left" vertical="center"/>
    </xf>
    <xf numFmtId="4" fontId="43" fillId="37" borderId="2" applyProtection="0">
      <alignment horizontal="left" vertical="center"/>
    </xf>
    <xf numFmtId="4" fontId="43" fillId="25" borderId="2" applyProtection="0">
      <alignment horizontal="right" vertical="center"/>
    </xf>
    <xf numFmtId="4" fontId="43" fillId="25" borderId="2" applyProtection="0">
      <alignment horizontal="right" vertical="center"/>
    </xf>
    <xf numFmtId="4" fontId="43" fillId="50" borderId="2" applyProtection="0">
      <alignment horizontal="right" vertical="center"/>
    </xf>
    <xf numFmtId="4" fontId="43" fillId="50" borderId="2" applyProtection="0">
      <alignment horizontal="right" vertical="center"/>
    </xf>
    <xf numFmtId="4" fontId="43" fillId="26" borderId="12" applyProtection="0">
      <alignment horizontal="right" vertical="center"/>
    </xf>
    <xf numFmtId="4" fontId="43" fillId="26" borderId="12" applyProtection="0">
      <alignment horizontal="right" vertical="center"/>
    </xf>
    <xf numFmtId="4" fontId="43" fillId="40" borderId="2" applyProtection="0">
      <alignment horizontal="right" vertical="center"/>
    </xf>
    <xf numFmtId="4" fontId="43" fillId="40" borderId="2" applyProtection="0">
      <alignment horizontal="right" vertical="center"/>
    </xf>
    <xf numFmtId="4" fontId="43" fillId="51" borderId="2" applyProtection="0">
      <alignment horizontal="right" vertical="center"/>
    </xf>
    <xf numFmtId="4" fontId="43" fillId="51" borderId="2" applyProtection="0">
      <alignment horizontal="right" vertical="center"/>
    </xf>
    <xf numFmtId="4" fontId="43" fillId="41" borderId="2" applyProtection="0">
      <alignment horizontal="right" vertical="center"/>
    </xf>
    <xf numFmtId="4" fontId="43" fillId="41" borderId="2" applyProtection="0">
      <alignment horizontal="right" vertical="center"/>
    </xf>
    <xf numFmtId="4" fontId="43" fillId="31" borderId="2" applyProtection="0">
      <alignment horizontal="right" vertical="center"/>
    </xf>
    <xf numFmtId="4" fontId="43" fillId="31" borderId="2" applyProtection="0">
      <alignment horizontal="right" vertical="center"/>
    </xf>
    <xf numFmtId="4" fontId="43" fillId="30" borderId="2" applyProtection="0">
      <alignment horizontal="right" vertical="center"/>
    </xf>
    <xf numFmtId="4" fontId="43" fillId="30" borderId="2" applyProtection="0">
      <alignment horizontal="right" vertical="center"/>
    </xf>
    <xf numFmtId="4" fontId="43" fillId="29" borderId="2" applyProtection="0">
      <alignment horizontal="right" vertical="center"/>
    </xf>
    <xf numFmtId="4" fontId="43" fillId="29" borderId="2" applyProtection="0">
      <alignment horizontal="right" vertical="center"/>
    </xf>
    <xf numFmtId="4" fontId="43" fillId="0" borderId="12" applyFill="0" applyProtection="0">
      <alignment horizontal="left" vertical="center"/>
    </xf>
    <xf numFmtId="4" fontId="43" fillId="0" borderId="12" applyFill="0" applyProtection="0">
      <alignment horizontal="left" vertical="center"/>
    </xf>
    <xf numFmtId="4" fontId="42" fillId="36" borderId="12" applyProtection="0">
      <alignment horizontal="left" vertical="center"/>
    </xf>
    <xf numFmtId="4" fontId="42" fillId="36" borderId="12" applyProtection="0">
      <alignment horizontal="left" vertical="center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/>
    </xf>
    <xf numFmtId="4" fontId="42" fillId="36" borderId="12" applyProtection="0">
      <alignment horizontal="left" vertical="center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 indent="1"/>
    </xf>
    <xf numFmtId="4" fontId="42" fillId="36" borderId="12" applyProtection="0">
      <alignment horizontal="left" vertical="center" indent="1"/>
    </xf>
    <xf numFmtId="4" fontId="43" fillId="24" borderId="2" applyProtection="0">
      <alignment horizontal="right" vertical="center"/>
    </xf>
    <xf numFmtId="4" fontId="43" fillId="24" borderId="2" applyProtection="0">
      <alignment horizontal="right" vertical="center"/>
    </xf>
    <xf numFmtId="4" fontId="43" fillId="35" borderId="12" applyProtection="0">
      <alignment horizontal="left" vertical="center"/>
    </xf>
    <xf numFmtId="4" fontId="43" fillId="35" borderId="12" applyProtection="0">
      <alignment horizontal="left" vertical="center"/>
    </xf>
    <xf numFmtId="4" fontId="43" fillId="24" borderId="12" applyProtection="0">
      <alignment horizontal="left" vertical="center"/>
    </xf>
    <xf numFmtId="4" fontId="43" fillId="24" borderId="12" applyProtection="0">
      <alignment horizontal="left" vertical="center"/>
    </xf>
    <xf numFmtId="0" fontId="43" fillId="18" borderId="2" applyNumberFormat="0" applyProtection="0">
      <alignment horizontal="left" vertical="center"/>
    </xf>
    <xf numFmtId="0" fontId="43" fillId="18" borderId="2" applyNumberFormat="0" applyProtection="0">
      <alignment horizontal="left" vertical="center"/>
    </xf>
    <xf numFmtId="0" fontId="43" fillId="36" borderId="11" applyNumberFormat="0" applyProtection="0">
      <alignment horizontal="left" vertical="top"/>
    </xf>
    <xf numFmtId="0" fontId="43" fillId="36" borderId="11" applyNumberFormat="0" applyProtection="0">
      <alignment horizontal="left" vertical="top"/>
    </xf>
    <xf numFmtId="0" fontId="43" fillId="36" borderId="11" applyNumberFormat="0" applyProtection="0">
      <alignment horizontal="left" vertical="top"/>
    </xf>
    <xf numFmtId="0" fontId="43" fillId="52" borderId="2" applyNumberFormat="0" applyProtection="0">
      <alignment horizontal="left" vertical="center"/>
    </xf>
    <xf numFmtId="0" fontId="43" fillId="52" borderId="2" applyNumberFormat="0" applyProtection="0">
      <alignment horizontal="left" vertical="center"/>
    </xf>
    <xf numFmtId="0" fontId="43" fillId="24" borderId="11" applyNumberFormat="0" applyProtection="0">
      <alignment horizontal="left" vertical="top"/>
    </xf>
    <xf numFmtId="0" fontId="43" fillId="24" borderId="11" applyNumberFormat="0" applyProtection="0">
      <alignment horizontal="left" vertical="top"/>
    </xf>
    <xf numFmtId="0" fontId="43" fillId="24" borderId="11" applyNumberFormat="0" applyProtection="0">
      <alignment horizontal="left" vertical="top"/>
    </xf>
    <xf numFmtId="0" fontId="43" fillId="53" borderId="2" applyNumberFormat="0" applyProtection="0">
      <alignment horizontal="left" vertical="center"/>
    </xf>
    <xf numFmtId="0" fontId="43" fillId="53" borderId="2" applyNumberFormat="0" applyProtection="0">
      <alignment horizontal="left" vertical="center"/>
    </xf>
    <xf numFmtId="0" fontId="43" fillId="53" borderId="11" applyNumberFormat="0" applyProtection="0">
      <alignment horizontal="left" vertical="top"/>
    </xf>
    <xf numFmtId="0" fontId="43" fillId="53" borderId="11" applyNumberFormat="0" applyProtection="0">
      <alignment horizontal="left" vertical="top"/>
    </xf>
    <xf numFmtId="0" fontId="43" fillId="53" borderId="11" applyNumberFormat="0" applyProtection="0">
      <alignment horizontal="left" vertical="top"/>
    </xf>
    <xf numFmtId="0" fontId="43" fillId="35" borderId="2" applyNumberFormat="0" applyProtection="0">
      <alignment horizontal="left" vertical="center"/>
    </xf>
    <xf numFmtId="0" fontId="43" fillId="35" borderId="2" applyNumberFormat="0" applyProtection="0">
      <alignment horizontal="left" vertical="center"/>
    </xf>
    <xf numFmtId="0" fontId="43" fillId="35" borderId="11" applyNumberFormat="0" applyProtection="0">
      <alignment horizontal="left" vertical="top"/>
    </xf>
    <xf numFmtId="0" fontId="43" fillId="35" borderId="11" applyNumberFormat="0" applyProtection="0">
      <alignment horizontal="left" vertical="top"/>
    </xf>
    <xf numFmtId="0" fontId="43" fillId="35" borderId="11" applyNumberFormat="0" applyProtection="0">
      <alignment horizontal="left" vertical="top"/>
    </xf>
    <xf numFmtId="0" fontId="43" fillId="54" borderId="13" applyNumberFormat="0">
      <protection locked="0"/>
    </xf>
    <xf numFmtId="0" fontId="43" fillId="54" borderId="13" applyNumberFormat="0">
      <protection locked="0"/>
    </xf>
    <xf numFmtId="0" fontId="43" fillId="54" borderId="13" applyNumberFormat="0">
      <protection locked="0"/>
    </xf>
    <xf numFmtId="0" fontId="49" fillId="36" borderId="0" applyNumberFormat="0" applyBorder="0" applyProtection="0"/>
    <xf numFmtId="4" fontId="43" fillId="39" borderId="11" applyProtection="0">
      <alignment vertical="center"/>
    </xf>
    <xf numFmtId="4" fontId="48" fillId="39" borderId="12" applyProtection="0">
      <alignment vertical="center"/>
    </xf>
    <xf numFmtId="4" fontId="43" fillId="18" borderId="11" applyProtection="0">
      <alignment horizontal="left" vertical="center"/>
    </xf>
    <xf numFmtId="0" fontId="43" fillId="39" borderId="11" applyNumberFormat="0" applyProtection="0">
      <alignment horizontal="left" vertical="top"/>
    </xf>
    <xf numFmtId="4" fontId="43" fillId="0" borderId="2" applyProtection="0">
      <alignment horizontal="right" vertical="center"/>
    </xf>
    <xf numFmtId="4" fontId="43" fillId="0" borderId="2" applyProtection="0">
      <alignment horizontal="right" vertical="center"/>
    </xf>
    <xf numFmtId="4" fontId="48" fillId="54" borderId="2" applyProtection="0">
      <alignment horizontal="right" vertical="center"/>
    </xf>
    <xf numFmtId="4" fontId="43" fillId="37" borderId="2" applyProtection="0">
      <alignment horizontal="left" vertical="center"/>
    </xf>
    <xf numFmtId="4" fontId="43" fillId="37" borderId="2" applyProtection="0">
      <alignment horizontal="left" vertical="center"/>
    </xf>
    <xf numFmtId="0" fontId="43" fillId="24" borderId="11" applyNumberFormat="0" applyProtection="0">
      <alignment horizontal="left" vertical="top"/>
    </xf>
    <xf numFmtId="4" fontId="50" fillId="43" borderId="12" applyProtection="0">
      <alignment horizontal="left" vertical="center"/>
    </xf>
    <xf numFmtId="0" fontId="43" fillId="55" borderId="12" applyNumberFormat="0" applyProtection="0"/>
    <xf numFmtId="0" fontId="43" fillId="55" borderId="12" applyNumberFormat="0" applyProtection="0"/>
    <xf numFmtId="4" fontId="51" fillId="54" borderId="2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2" applyNumberFormat="0" applyProtection="0"/>
    <xf numFmtId="0" fontId="53" fillId="0" borderId="12" applyNumberFormat="0" applyProtection="0"/>
    <xf numFmtId="0" fontId="53" fillId="0" borderId="12" applyNumberFormat="0" applyProtection="0"/>
    <xf numFmtId="0" fontId="12" fillId="0" borderId="0"/>
    <xf numFmtId="49" fontId="54" fillId="18" borderId="0" applyBorder="0" applyProtection="0">
      <alignment vertical="top" wrapText="1"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28" borderId="0" applyNumberFormat="0" applyBorder="0" applyProtection="0"/>
    <xf numFmtId="0" fontId="57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12" fillId="0" borderId="0"/>
    <xf numFmtId="0" fontId="71" fillId="0" borderId="0" applyNumberFormat="0" applyFill="0" applyBorder="0" applyAlignment="0" applyProtection="0"/>
    <xf numFmtId="0" fontId="10" fillId="0" borderId="0"/>
    <xf numFmtId="0" fontId="12" fillId="0" borderId="0"/>
    <xf numFmtId="0" fontId="1" fillId="0" borderId="0"/>
    <xf numFmtId="0" fontId="10" fillId="0" borderId="0"/>
    <xf numFmtId="0" fontId="14" fillId="0" borderId="0"/>
  </cellStyleXfs>
  <cellXfs count="828">
    <xf numFmtId="0" fontId="0" fillId="0" borderId="0" xfId="0"/>
    <xf numFmtId="0" fontId="1" fillId="0" borderId="0" xfId="1"/>
    <xf numFmtId="0" fontId="4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/>
    </xf>
    <xf numFmtId="0" fontId="3" fillId="56" borderId="16" xfId="1" applyFont="1" applyFill="1" applyBorder="1" applyAlignment="1">
      <alignment horizontal="center" vertical="center" wrapText="1"/>
    </xf>
    <xf numFmtId="0" fontId="3" fillId="56" borderId="1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 wrapText="1"/>
    </xf>
    <xf numFmtId="0" fontId="3" fillId="56" borderId="15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56" borderId="21" xfId="1" applyFont="1" applyFill="1" applyBorder="1" applyAlignment="1">
      <alignment horizontal="left" vertical="center"/>
    </xf>
    <xf numFmtId="0" fontId="3" fillId="56" borderId="17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56" borderId="0" xfId="1" applyFont="1" applyFill="1" applyBorder="1" applyAlignment="1">
      <alignment vertical="center" wrapText="1"/>
    </xf>
    <xf numFmtId="0" fontId="3" fillId="56" borderId="0" xfId="1" applyFont="1" applyFill="1" applyAlignment="1">
      <alignment vertical="center" wrapText="1"/>
    </xf>
    <xf numFmtId="0" fontId="4" fillId="56" borderId="0" xfId="1" applyFont="1" applyFill="1" applyAlignment="1">
      <alignment horizontal="center" vertical="center" wrapText="1"/>
    </xf>
    <xf numFmtId="0" fontId="6" fillId="56" borderId="0" xfId="1" applyFont="1" applyFill="1" applyAlignment="1">
      <alignment horizontal="center" vertical="center" wrapText="1"/>
    </xf>
    <xf numFmtId="0" fontId="3" fillId="56" borderId="0" xfId="1" applyFont="1" applyFill="1" applyAlignment="1">
      <alignment horizontal="center" vertical="center" wrapText="1"/>
    </xf>
    <xf numFmtId="0" fontId="6" fillId="56" borderId="0" xfId="1" applyFont="1" applyFill="1" applyAlignment="1">
      <alignment vertical="center" wrapText="1"/>
    </xf>
    <xf numFmtId="49" fontId="4" fillId="56" borderId="16" xfId="1" applyNumberFormat="1" applyFont="1" applyFill="1" applyBorder="1" applyAlignment="1">
      <alignment horizontal="center" vertical="center" wrapText="1"/>
    </xf>
    <xf numFmtId="0" fontId="4" fillId="56" borderId="15" xfId="1" applyFont="1" applyFill="1" applyBorder="1" applyAlignment="1">
      <alignment horizontal="center" vertical="center" wrapText="1"/>
    </xf>
    <xf numFmtId="0" fontId="4" fillId="56" borderId="15" xfId="1" applyFont="1" applyFill="1" applyBorder="1" applyAlignment="1">
      <alignment horizontal="left" vertical="center"/>
    </xf>
    <xf numFmtId="0" fontId="4" fillId="56" borderId="16" xfId="1" applyFont="1" applyFill="1" applyBorder="1" applyAlignment="1">
      <alignment horizontal="left" vertical="center"/>
    </xf>
    <xf numFmtId="0" fontId="4" fillId="56" borderId="16" xfId="1" applyFont="1" applyFill="1" applyBorder="1" applyAlignment="1">
      <alignment horizontal="left" vertical="center" wrapText="1"/>
    </xf>
    <xf numFmtId="0" fontId="3" fillId="56" borderId="15" xfId="1" applyFont="1" applyFill="1" applyBorder="1" applyAlignment="1">
      <alignment vertical="center" wrapText="1"/>
    </xf>
    <xf numFmtId="0" fontId="3" fillId="56" borderId="15" xfId="1" applyFont="1" applyFill="1" applyBorder="1" applyAlignment="1">
      <alignment horizontal="center" vertical="center" wrapText="1"/>
    </xf>
    <xf numFmtId="0" fontId="3" fillId="56" borderId="18" xfId="1" applyFont="1" applyFill="1" applyBorder="1" applyAlignment="1">
      <alignment horizontal="left" vertical="center"/>
    </xf>
    <xf numFmtId="0" fontId="3" fillId="56" borderId="21" xfId="1" applyFont="1" applyFill="1" applyBorder="1" applyAlignment="1">
      <alignment horizontal="left" vertical="center" wrapText="1"/>
    </xf>
    <xf numFmtId="0" fontId="3" fillId="56" borderId="17" xfId="1" applyFont="1" applyFill="1" applyBorder="1" applyAlignment="1">
      <alignment horizontal="left" vertical="center"/>
    </xf>
    <xf numFmtId="0" fontId="3" fillId="56" borderId="23" xfId="1" applyFont="1" applyFill="1" applyBorder="1" applyAlignment="1">
      <alignment horizontal="center" vertical="center" wrapText="1"/>
    </xf>
    <xf numFmtId="0" fontId="3" fillId="56" borderId="25" xfId="1" applyFont="1" applyFill="1" applyBorder="1" applyAlignment="1">
      <alignment horizontal="left" vertical="center"/>
    </xf>
    <xf numFmtId="0" fontId="3" fillId="56" borderId="26" xfId="1" applyFont="1" applyFill="1" applyBorder="1" applyAlignment="1">
      <alignment horizontal="left" vertical="center"/>
    </xf>
    <xf numFmtId="0" fontId="3" fillId="56" borderId="26" xfId="1" applyFont="1" applyFill="1" applyBorder="1" applyAlignment="1">
      <alignment horizontal="left" vertical="center" wrapText="1"/>
    </xf>
    <xf numFmtId="0" fontId="3" fillId="56" borderId="15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left" vertical="center"/>
    </xf>
    <xf numFmtId="0" fontId="3" fillId="0" borderId="20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vertical="center"/>
    </xf>
    <xf numFmtId="0" fontId="4" fillId="56" borderId="15" xfId="1" applyFont="1" applyFill="1" applyBorder="1" applyAlignment="1">
      <alignment horizontal="left" vertical="center" wrapText="1"/>
    </xf>
    <xf numFmtId="0" fontId="3" fillId="56" borderId="23" xfId="1" applyFont="1" applyFill="1" applyBorder="1" applyAlignment="1">
      <alignment vertical="center" wrapText="1"/>
    </xf>
    <xf numFmtId="0" fontId="3" fillId="56" borderId="19" xfId="1" applyFont="1" applyFill="1" applyBorder="1" applyAlignment="1">
      <alignment horizontal="left" vertical="center"/>
    </xf>
    <xf numFmtId="0" fontId="3" fillId="56" borderId="19" xfId="1" applyFont="1" applyFill="1" applyBorder="1" applyAlignment="1">
      <alignment horizontal="left" vertical="center" wrapText="1"/>
    </xf>
    <xf numFmtId="0" fontId="8" fillId="56" borderId="16" xfId="1" applyFont="1" applyFill="1" applyBorder="1" applyAlignment="1">
      <alignment horizontal="left" vertical="center"/>
    </xf>
    <xf numFmtId="0" fontId="8" fillId="56" borderId="17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/>
    </xf>
    <xf numFmtId="0" fontId="3" fillId="56" borderId="19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left" vertical="center"/>
    </xf>
    <xf numFmtId="0" fontId="3" fillId="56" borderId="24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 vertical="center" wrapText="1"/>
    </xf>
    <xf numFmtId="0" fontId="4" fillId="56" borderId="17" xfId="1" applyFont="1" applyFill="1" applyBorder="1" applyAlignment="1">
      <alignment horizontal="left" vertical="center" wrapText="1"/>
    </xf>
    <xf numFmtId="0" fontId="4" fillId="56" borderId="0" xfId="1" applyFont="1" applyFill="1" applyBorder="1" applyAlignment="1">
      <alignment horizontal="left" vertical="center" wrapText="1"/>
    </xf>
    <xf numFmtId="0" fontId="3" fillId="56" borderId="0" xfId="1" applyFont="1" applyFill="1" applyBorder="1" applyAlignment="1">
      <alignment horizontal="left" vertical="center" wrapText="1"/>
    </xf>
    <xf numFmtId="0" fontId="3" fillId="56" borderId="0" xfId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15" xfId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4" fillId="56" borderId="15" xfId="1" applyFont="1" applyFill="1" applyBorder="1" applyAlignment="1">
      <alignment vertical="center" wrapText="1"/>
    </xf>
    <xf numFmtId="0" fontId="58" fillId="56" borderId="15" xfId="1" applyFont="1" applyFill="1" applyBorder="1" applyAlignment="1">
      <alignment vertical="center" wrapText="1"/>
    </xf>
    <xf numFmtId="2" fontId="2" fillId="0" borderId="15" xfId="1" applyNumberFormat="1" applyFont="1" applyFill="1" applyBorder="1" applyAlignment="1">
      <alignment vertical="center" wrapText="1"/>
    </xf>
    <xf numFmtId="0" fontId="3" fillId="56" borderId="16" xfId="1" applyFont="1" applyFill="1" applyBorder="1" applyAlignment="1">
      <alignment vertical="center"/>
    </xf>
    <xf numFmtId="0" fontId="3" fillId="56" borderId="21" xfId="1" applyFont="1" applyFill="1" applyBorder="1" applyAlignment="1">
      <alignment vertical="center"/>
    </xf>
    <xf numFmtId="0" fontId="4" fillId="56" borderId="16" xfId="1" applyFont="1" applyFill="1" applyBorder="1" applyAlignment="1">
      <alignment vertical="center"/>
    </xf>
    <xf numFmtId="0" fontId="4" fillId="56" borderId="21" xfId="1" applyFont="1" applyFill="1" applyBorder="1" applyAlignment="1">
      <alignment vertical="center"/>
    </xf>
    <xf numFmtId="0" fontId="10" fillId="0" borderId="0" xfId="932" applyAlignment="1">
      <alignment vertical="center"/>
    </xf>
    <xf numFmtId="0" fontId="4" fillId="0" borderId="0" xfId="932" applyFont="1" applyAlignment="1">
      <alignment vertical="center"/>
    </xf>
    <xf numFmtId="0" fontId="3" fillId="0" borderId="0" xfId="932" applyFont="1" applyAlignment="1">
      <alignment horizontal="center" vertical="center"/>
    </xf>
    <xf numFmtId="0" fontId="2" fillId="0" borderId="15" xfId="932" applyFont="1" applyBorder="1" applyAlignment="1">
      <alignment horizontal="center" vertical="center" wrapText="1"/>
    </xf>
    <xf numFmtId="0" fontId="2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2" fillId="0" borderId="15" xfId="932" applyNumberFormat="1" applyFont="1" applyBorder="1" applyAlignment="1">
      <alignment vertical="center"/>
    </xf>
    <xf numFmtId="0" fontId="60" fillId="0" borderId="15" xfId="932" applyFont="1" applyBorder="1" applyAlignment="1">
      <alignment vertical="center" wrapText="1"/>
    </xf>
    <xf numFmtId="0" fontId="60" fillId="0" borderId="15" xfId="932" applyFont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0" fillId="0" borderId="15" xfId="932" applyFont="1" applyBorder="1" applyAlignment="1">
      <alignment vertical="center"/>
    </xf>
    <xf numFmtId="0" fontId="67" fillId="0" borderId="15" xfId="932" applyFont="1" applyBorder="1" applyAlignment="1">
      <alignment vertical="center"/>
    </xf>
    <xf numFmtId="0" fontId="2" fillId="0" borderId="15" xfId="932" applyFont="1" applyBorder="1" applyAlignment="1">
      <alignment horizontal="left" vertical="center"/>
    </xf>
    <xf numFmtId="0" fontId="68" fillId="0" borderId="15" xfId="932" applyFont="1" applyBorder="1" applyAlignment="1">
      <alignment vertical="center"/>
    </xf>
    <xf numFmtId="0" fontId="69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3" fillId="0" borderId="0" xfId="932" applyFont="1" applyAlignment="1">
      <alignment vertical="center" wrapText="1"/>
    </xf>
    <xf numFmtId="0" fontId="10" fillId="0" borderId="0" xfId="932" applyBorder="1" applyAlignment="1">
      <alignment vertical="center"/>
    </xf>
    <xf numFmtId="0" fontId="60" fillId="0" borderId="0" xfId="932" applyFont="1" applyBorder="1" applyAlignment="1">
      <alignment horizontal="left" vertical="center" wrapText="1"/>
    </xf>
    <xf numFmtId="0" fontId="3" fillId="0" borderId="0" xfId="932" applyFont="1" applyBorder="1" applyAlignment="1">
      <alignment horizontal="center" vertical="top" wrapText="1"/>
    </xf>
    <xf numFmtId="0" fontId="3" fillId="0" borderId="0" xfId="932" applyFont="1" applyBorder="1" applyAlignment="1">
      <alignment horizontal="left" vertical="top" wrapText="1"/>
    </xf>
    <xf numFmtId="0" fontId="3" fillId="0" borderId="0" xfId="932" applyFont="1" applyAlignment="1">
      <alignment horizontal="center" vertical="top" wrapText="1"/>
    </xf>
    <xf numFmtId="0" fontId="3" fillId="0" borderId="0" xfId="932" applyFont="1" applyFill="1" applyBorder="1" applyAlignment="1">
      <alignment horizontal="left" vertical="center" wrapText="1"/>
    </xf>
    <xf numFmtId="0" fontId="3" fillId="0" borderId="0" xfId="932" applyFont="1" applyFill="1" applyBorder="1" applyAlignment="1">
      <alignment horizontal="center" vertical="top" wrapText="1"/>
    </xf>
    <xf numFmtId="0" fontId="10" fillId="56" borderId="0" xfId="1089" applyFill="1"/>
    <xf numFmtId="0" fontId="72" fillId="56" borderId="0" xfId="1089" applyFont="1" applyFill="1" applyAlignment="1">
      <alignment horizontal="center"/>
    </xf>
    <xf numFmtId="0" fontId="74" fillId="56" borderId="0" xfId="1089" applyFont="1" applyFill="1" applyBorder="1" applyAlignment="1">
      <alignment horizontal="center"/>
    </xf>
    <xf numFmtId="0" fontId="10" fillId="56" borderId="0" xfId="1089" applyFill="1" applyBorder="1" applyAlignment="1">
      <alignment horizontal="left"/>
    </xf>
    <xf numFmtId="0" fontId="7" fillId="56" borderId="0" xfId="1089" applyFont="1" applyFill="1" applyBorder="1"/>
    <xf numFmtId="0" fontId="10" fillId="56" borderId="0" xfId="1089" applyFill="1" applyBorder="1"/>
    <xf numFmtId="0" fontId="4" fillId="0" borderId="15" xfId="1089" applyFont="1" applyBorder="1" applyAlignment="1">
      <alignment horizontal="center" vertical="center" wrapText="1"/>
    </xf>
    <xf numFmtId="0" fontId="75" fillId="0" borderId="15" xfId="1089" applyFont="1" applyFill="1" applyBorder="1" applyAlignment="1">
      <alignment horizontal="center" vertical="center" wrapText="1"/>
    </xf>
    <xf numFmtId="0" fontId="3" fillId="0" borderId="15" xfId="1089" applyFont="1" applyBorder="1" applyAlignment="1">
      <alignment horizontal="center" wrapText="1"/>
    </xf>
    <xf numFmtId="0" fontId="3" fillId="0" borderId="15" xfId="1089" applyFont="1" applyBorder="1" applyAlignment="1">
      <alignment horizontal="center" vertical="top" wrapText="1"/>
    </xf>
    <xf numFmtId="0" fontId="76" fillId="0" borderId="15" xfId="1089" applyFont="1" applyBorder="1" applyAlignment="1">
      <alignment horizontal="center" wrapText="1"/>
    </xf>
    <xf numFmtId="0" fontId="3" fillId="0" borderId="15" xfId="1089" applyFont="1" applyBorder="1" applyAlignment="1">
      <alignment horizontal="center"/>
    </xf>
    <xf numFmtId="0" fontId="3" fillId="0" borderId="15" xfId="1089" applyFont="1" applyBorder="1" applyAlignment="1">
      <alignment horizontal="center" vertical="top"/>
    </xf>
    <xf numFmtId="0" fontId="4" fillId="0" borderId="15" xfId="1089" applyFont="1" applyBorder="1" applyAlignment="1">
      <alignment vertical="top" wrapText="1"/>
    </xf>
    <xf numFmtId="0" fontId="2" fillId="0" borderId="15" xfId="1089" applyFont="1" applyBorder="1" applyAlignment="1">
      <alignment vertical="top" wrapText="1"/>
    </xf>
    <xf numFmtId="0" fontId="77" fillId="0" borderId="15" xfId="1089" applyFont="1" applyBorder="1" applyAlignment="1">
      <alignment horizontal="center" vertical="center" wrapText="1"/>
    </xf>
    <xf numFmtId="0" fontId="2" fillId="0" borderId="15" xfId="1089" applyFont="1" applyBorder="1" applyAlignment="1">
      <alignment horizontal="center" vertical="center" wrapText="1"/>
    </xf>
    <xf numFmtId="0" fontId="10" fillId="0" borderId="15" xfId="1089" applyBorder="1"/>
    <xf numFmtId="0" fontId="3" fillId="0" borderId="15" xfId="1089" applyFont="1" applyBorder="1" applyAlignment="1">
      <alignment horizontal="center" vertical="center" wrapText="1"/>
    </xf>
    <xf numFmtId="0" fontId="3" fillId="0" borderId="15" xfId="1089" applyFont="1" applyFill="1" applyBorder="1" applyAlignment="1">
      <alignment vertical="center" wrapText="1"/>
    </xf>
    <xf numFmtId="0" fontId="60" fillId="0" borderId="15" xfId="1089" applyFont="1" applyBorder="1" applyAlignment="1">
      <alignment horizontal="center" vertical="center" wrapText="1"/>
    </xf>
    <xf numFmtId="0" fontId="78" fillId="0" borderId="15" xfId="1089" applyFont="1" applyFill="1" applyBorder="1" applyAlignment="1">
      <alignment horizontal="center" vertical="center" wrapText="1"/>
    </xf>
    <xf numFmtId="0" fontId="60" fillId="0" borderId="15" xfId="1089" applyFont="1" applyBorder="1" applyAlignment="1">
      <alignment vertical="top" wrapText="1"/>
    </xf>
    <xf numFmtId="0" fontId="78" fillId="0" borderId="15" xfId="1089" applyFont="1" applyBorder="1" applyAlignment="1">
      <alignment horizontal="center" vertical="center" wrapText="1"/>
    </xf>
    <xf numFmtId="0" fontId="76" fillId="0" borderId="15" xfId="1089" applyFont="1" applyBorder="1" applyAlignment="1">
      <alignment horizontal="center" vertical="center" wrapText="1"/>
    </xf>
    <xf numFmtId="0" fontId="5" fillId="0" borderId="15" xfId="1089" applyFont="1" applyBorder="1" applyAlignment="1">
      <alignment horizontal="center" vertical="center" wrapText="1"/>
    </xf>
    <xf numFmtId="0" fontId="4" fillId="0" borderId="15" xfId="1089" applyFont="1" applyFill="1" applyBorder="1" applyAlignment="1">
      <alignment vertical="center" wrapText="1"/>
    </xf>
    <xf numFmtId="0" fontId="3" fillId="0" borderId="15" xfId="1089" applyFont="1" applyBorder="1" applyAlignment="1">
      <alignment vertical="center" wrapText="1"/>
    </xf>
    <xf numFmtId="0" fontId="3" fillId="0" borderId="15" xfId="1089" applyFont="1" applyBorder="1" applyAlignment="1">
      <alignment horizontal="center" vertical="center"/>
    </xf>
    <xf numFmtId="0" fontId="4" fillId="0" borderId="15" xfId="1089" applyFont="1" applyBorder="1" applyAlignment="1">
      <alignment vertical="center" wrapText="1"/>
    </xf>
    <xf numFmtId="0" fontId="4" fillId="0" borderId="15" xfId="1089" applyFont="1" applyBorder="1" applyAlignment="1">
      <alignment horizontal="center" vertical="center"/>
    </xf>
    <xf numFmtId="0" fontId="10" fillId="56" borderId="0" xfId="1089" applyFill="1" applyAlignment="1"/>
    <xf numFmtId="0" fontId="3" fillId="56" borderId="0" xfId="1089" applyFont="1" applyFill="1" applyAlignment="1">
      <alignment wrapText="1"/>
    </xf>
    <xf numFmtId="0" fontId="3" fillId="56" borderId="0" xfId="1089" applyFont="1" applyFill="1" applyAlignment="1">
      <alignment horizontal="center" vertical="top" wrapText="1"/>
    </xf>
    <xf numFmtId="0" fontId="3" fillId="56" borderId="0" xfId="1089" applyFont="1" applyFill="1" applyAlignment="1">
      <alignment horizontal="center" vertical="top"/>
    </xf>
    <xf numFmtId="0" fontId="10" fillId="56" borderId="0" xfId="1089" applyFill="1" applyAlignment="1">
      <alignment horizontal="center" vertical="top"/>
    </xf>
    <xf numFmtId="0" fontId="10" fillId="0" borderId="0" xfId="1089" applyFill="1" applyBorder="1" applyAlignment="1"/>
    <xf numFmtId="0" fontId="10" fillId="0" borderId="0" xfId="1089" applyFill="1" applyBorder="1"/>
    <xf numFmtId="0" fontId="3" fillId="0" borderId="0" xfId="1089" applyFont="1" applyFill="1" applyBorder="1" applyAlignment="1">
      <alignment wrapText="1"/>
    </xf>
    <xf numFmtId="0" fontId="3" fillId="56" borderId="0" xfId="1090" applyFont="1" applyFill="1" applyBorder="1" applyAlignment="1">
      <alignment vertical="center" wrapText="1"/>
    </xf>
    <xf numFmtId="0" fontId="3" fillId="56" borderId="0" xfId="1090" applyFont="1" applyFill="1" applyBorder="1" applyAlignment="1">
      <alignment vertical="center"/>
    </xf>
    <xf numFmtId="0" fontId="3" fillId="56" borderId="0" xfId="1090" applyFont="1" applyFill="1" applyAlignment="1">
      <alignment vertical="center"/>
    </xf>
    <xf numFmtId="0" fontId="3" fillId="56" borderId="0" xfId="1090" applyFont="1" applyFill="1" applyAlignment="1">
      <alignment vertical="center" wrapText="1"/>
    </xf>
    <xf numFmtId="0" fontId="4" fillId="56" borderId="0" xfId="1090" applyFont="1" applyFill="1" applyAlignment="1">
      <alignment horizontal="center" vertical="center" wrapText="1"/>
    </xf>
    <xf numFmtId="0" fontId="13" fillId="56" borderId="0" xfId="1090" applyFont="1" applyFill="1" applyAlignment="1">
      <alignment horizontal="center" vertical="center" wrapText="1"/>
    </xf>
    <xf numFmtId="0" fontId="13" fillId="56" borderId="0" xfId="1090" applyFont="1" applyFill="1" applyAlignment="1">
      <alignment vertical="center" wrapText="1"/>
    </xf>
    <xf numFmtId="0" fontId="3" fillId="56" borderId="0" xfId="1090" applyFont="1" applyFill="1" applyAlignment="1">
      <alignment horizontal="center" vertical="center" wrapText="1"/>
    </xf>
    <xf numFmtId="0" fontId="4" fillId="56" borderId="15" xfId="1090" applyFont="1" applyFill="1" applyBorder="1" applyAlignment="1">
      <alignment horizontal="center" vertical="center" wrapText="1"/>
    </xf>
    <xf numFmtId="0" fontId="4" fillId="56" borderId="18" xfId="1090" applyFont="1" applyFill="1" applyBorder="1" applyAlignment="1">
      <alignment horizontal="center" vertical="center" wrapText="1"/>
    </xf>
    <xf numFmtId="0" fontId="4" fillId="0" borderId="15" xfId="1090" applyFont="1" applyFill="1" applyBorder="1" applyAlignment="1">
      <alignment horizontal="center" vertical="center" wrapText="1"/>
    </xf>
    <xf numFmtId="49" fontId="4" fillId="56" borderId="16" xfId="1090" applyNumberFormat="1" applyFont="1" applyFill="1" applyBorder="1" applyAlignment="1">
      <alignment horizontal="center" vertical="center" wrapText="1"/>
    </xf>
    <xf numFmtId="0" fontId="4" fillId="56" borderId="15" xfId="1090" applyFont="1" applyFill="1" applyBorder="1" applyAlignment="1">
      <alignment horizontal="center" vertical="center"/>
    </xf>
    <xf numFmtId="0" fontId="3" fillId="56" borderId="16" xfId="1090" applyFont="1" applyFill="1" applyBorder="1" applyAlignment="1">
      <alignment horizontal="left" vertical="center" wrapText="1"/>
    </xf>
    <xf numFmtId="2" fontId="58" fillId="56" borderId="15" xfId="1090" applyNumberFormat="1" applyFont="1" applyFill="1" applyBorder="1" applyAlignment="1">
      <alignment vertical="center" wrapText="1"/>
    </xf>
    <xf numFmtId="0" fontId="3" fillId="56" borderId="15" xfId="1090" applyFont="1" applyFill="1" applyBorder="1" applyAlignment="1">
      <alignment horizontal="center" vertical="center" wrapText="1"/>
    </xf>
    <xf numFmtId="0" fontId="3" fillId="0" borderId="0" xfId="1090" applyFont="1"/>
    <xf numFmtId="0" fontId="60" fillId="0" borderId="0" xfId="1090" applyFont="1"/>
    <xf numFmtId="0" fontId="8" fillId="56" borderId="19" xfId="1090" applyFont="1" applyFill="1" applyBorder="1" applyAlignment="1">
      <alignment horizontal="left" vertical="center"/>
    </xf>
    <xf numFmtId="0" fontId="8" fillId="56" borderId="19" xfId="1090" applyFont="1" applyFill="1" applyBorder="1" applyAlignment="1">
      <alignment horizontal="left" vertical="center" wrapText="1"/>
    </xf>
    <xf numFmtId="2" fontId="4" fillId="56" borderId="15" xfId="1090" applyNumberFormat="1" applyFont="1" applyFill="1" applyBorder="1" applyAlignment="1">
      <alignment vertical="center" wrapText="1"/>
    </xf>
    <xf numFmtId="0" fontId="3" fillId="56" borderId="17" xfId="1090" applyFont="1" applyFill="1" applyBorder="1" applyAlignment="1">
      <alignment horizontal="left" vertical="center" wrapText="1"/>
    </xf>
    <xf numFmtId="2" fontId="3" fillId="56" borderId="15" xfId="1090" applyNumberFormat="1" applyFont="1" applyFill="1" applyBorder="1" applyAlignment="1">
      <alignment vertical="center" wrapText="1"/>
    </xf>
    <xf numFmtId="0" fontId="3" fillId="0" borderId="16" xfId="1090" applyFont="1" applyFill="1" applyBorder="1" applyAlignment="1">
      <alignment horizontal="center" vertical="center" wrapText="1"/>
    </xf>
    <xf numFmtId="0" fontId="3" fillId="0" borderId="16" xfId="1090" applyFont="1" applyFill="1" applyBorder="1" applyAlignment="1">
      <alignment horizontal="left" vertical="center"/>
    </xf>
    <xf numFmtId="0" fontId="3" fillId="0" borderId="17" xfId="1090" applyFont="1" applyFill="1" applyBorder="1" applyAlignment="1">
      <alignment horizontal="left" vertical="center"/>
    </xf>
    <xf numFmtId="0" fontId="3" fillId="0" borderId="21" xfId="1090" applyFont="1" applyFill="1" applyBorder="1" applyAlignment="1">
      <alignment horizontal="left" vertical="center"/>
    </xf>
    <xf numFmtId="0" fontId="3" fillId="0" borderId="21" xfId="1090" applyFont="1" applyFill="1" applyBorder="1" applyAlignment="1">
      <alignment horizontal="left" vertical="center" wrapText="1"/>
    </xf>
    <xf numFmtId="16" fontId="3" fillId="0" borderId="17" xfId="1090" applyNumberFormat="1" applyFont="1" applyFill="1" applyBorder="1" applyAlignment="1">
      <alignment horizontal="left" vertical="center" wrapText="1"/>
    </xf>
    <xf numFmtId="2" fontId="3" fillId="0" borderId="15" xfId="1090" applyNumberFormat="1" applyFont="1" applyFill="1" applyBorder="1" applyAlignment="1">
      <alignment vertical="center" wrapText="1"/>
    </xf>
    <xf numFmtId="0" fontId="3" fillId="0" borderId="17" xfId="1090" applyFont="1" applyFill="1" applyBorder="1" applyAlignment="1">
      <alignment horizontal="left" vertical="center" wrapText="1"/>
    </xf>
    <xf numFmtId="16" fontId="3" fillId="0" borderId="15" xfId="1090" applyNumberFormat="1" applyFont="1" applyFill="1" applyBorder="1" applyAlignment="1">
      <alignment horizontal="left" vertical="center" wrapText="1"/>
    </xf>
    <xf numFmtId="0" fontId="3" fillId="0" borderId="16" xfId="1090" applyFont="1" applyFill="1" applyBorder="1" applyAlignment="1">
      <alignment vertical="center"/>
    </xf>
    <xf numFmtId="0" fontId="3" fillId="0" borderId="21" xfId="1090" applyFont="1" applyFill="1" applyBorder="1" applyAlignment="1">
      <alignment vertical="center"/>
    </xf>
    <xf numFmtId="0" fontId="3" fillId="0" borderId="15" xfId="1090" applyFont="1" applyFill="1" applyBorder="1" applyAlignment="1">
      <alignment horizontal="left" vertical="center" wrapText="1"/>
    </xf>
    <xf numFmtId="0" fontId="3" fillId="56" borderId="16" xfId="1090" applyFont="1" applyFill="1" applyBorder="1" applyAlignment="1">
      <alignment horizontal="center" vertical="center" wrapText="1"/>
    </xf>
    <xf numFmtId="0" fontId="3" fillId="56" borderId="16" xfId="1090" applyFont="1" applyFill="1" applyBorder="1" applyAlignment="1">
      <alignment horizontal="left" vertical="center"/>
    </xf>
    <xf numFmtId="0" fontId="3" fillId="0" borderId="17" xfId="1090" applyFont="1" applyFill="1" applyBorder="1" applyAlignment="1">
      <alignment vertical="center"/>
    </xf>
    <xf numFmtId="0" fontId="3" fillId="56" borderId="15" xfId="1090" applyFont="1" applyFill="1" applyBorder="1" applyAlignment="1">
      <alignment horizontal="left" vertical="center" wrapText="1"/>
    </xf>
    <xf numFmtId="0" fontId="3" fillId="0" borderId="16" xfId="1090" applyFont="1" applyFill="1" applyBorder="1" applyAlignment="1">
      <alignment horizontal="center" vertical="center"/>
    </xf>
    <xf numFmtId="0" fontId="3" fillId="0" borderId="17" xfId="1090" applyFont="1" applyFill="1" applyBorder="1" applyAlignment="1"/>
    <xf numFmtId="0" fontId="4" fillId="0" borderId="17" xfId="1090" applyFont="1" applyFill="1" applyBorder="1" applyAlignment="1"/>
    <xf numFmtId="0" fontId="4" fillId="0" borderId="21" xfId="1090" applyFont="1" applyFill="1" applyBorder="1" applyAlignment="1">
      <alignment horizontal="left" vertical="center"/>
    </xf>
    <xf numFmtId="0" fontId="3" fillId="0" borderId="17" xfId="1090" applyFont="1" applyBorder="1"/>
    <xf numFmtId="0" fontId="3" fillId="56" borderId="21" xfId="1090" applyFont="1" applyFill="1" applyBorder="1" applyAlignment="1">
      <alignment horizontal="left" vertical="center" wrapText="1"/>
    </xf>
    <xf numFmtId="0" fontId="4" fillId="0" borderId="17" xfId="1090" applyFont="1" applyBorder="1"/>
    <xf numFmtId="0" fontId="4" fillId="56" borderId="21" xfId="1090" applyFont="1" applyFill="1" applyBorder="1" applyAlignment="1">
      <alignment horizontal="left" vertical="center" wrapText="1"/>
    </xf>
    <xf numFmtId="0" fontId="3" fillId="56" borderId="25" xfId="1090" applyFont="1" applyFill="1" applyBorder="1" applyAlignment="1">
      <alignment horizontal="left" vertical="center"/>
    </xf>
    <xf numFmtId="0" fontId="3" fillId="56" borderId="26" xfId="1090" applyFont="1" applyFill="1" applyBorder="1" applyAlignment="1">
      <alignment horizontal="left" vertical="center"/>
    </xf>
    <xf numFmtId="0" fontId="3" fillId="56" borderId="26" xfId="1090" applyFont="1" applyFill="1" applyBorder="1" applyAlignment="1">
      <alignment horizontal="left" vertical="center" wrapText="1"/>
    </xf>
    <xf numFmtId="0" fontId="3" fillId="56" borderId="21" xfId="1090" applyFont="1" applyFill="1" applyBorder="1" applyAlignment="1">
      <alignment horizontal="left" vertical="center"/>
    </xf>
    <xf numFmtId="16" fontId="3" fillId="56" borderId="15" xfId="1090" applyNumberFormat="1" applyFont="1" applyFill="1" applyBorder="1" applyAlignment="1">
      <alignment horizontal="left" vertical="center" wrapText="1"/>
    </xf>
    <xf numFmtId="0" fontId="1" fillId="0" borderId="21" xfId="1090" applyFont="1" applyBorder="1" applyAlignment="1">
      <alignment horizontal="left" vertical="center" wrapText="1"/>
    </xf>
    <xf numFmtId="0" fontId="3" fillId="56" borderId="15" xfId="1090" quotePrefix="1" applyFont="1" applyFill="1" applyBorder="1" applyAlignment="1">
      <alignment horizontal="left" vertical="center" wrapText="1"/>
    </xf>
    <xf numFmtId="0" fontId="3" fillId="0" borderId="17" xfId="1090" applyFont="1" applyBorder="1" applyAlignment="1"/>
    <xf numFmtId="0" fontId="3" fillId="0" borderId="15" xfId="1090" applyFont="1" applyFill="1" applyBorder="1" applyAlignment="1">
      <alignment horizontal="center" vertical="center" wrapText="1"/>
    </xf>
    <xf numFmtId="0" fontId="3" fillId="0" borderId="25" xfId="1090" applyFont="1" applyFill="1" applyBorder="1" applyAlignment="1">
      <alignment horizontal="left" vertical="center"/>
    </xf>
    <xf numFmtId="0" fontId="3" fillId="0" borderId="26" xfId="1090" applyFont="1" applyFill="1" applyBorder="1" applyAlignment="1">
      <alignment horizontal="left" vertical="center"/>
    </xf>
    <xf numFmtId="0" fontId="3" fillId="0" borderId="26" xfId="1090" applyFont="1" applyFill="1" applyBorder="1" applyAlignment="1">
      <alignment horizontal="left" vertical="center" wrapText="1"/>
    </xf>
    <xf numFmtId="0" fontId="3" fillId="0" borderId="15" xfId="1090" quotePrefix="1" applyFont="1" applyFill="1" applyBorder="1" applyAlignment="1">
      <alignment horizontal="left" vertical="center" wrapText="1"/>
    </xf>
    <xf numFmtId="0" fontId="3" fillId="0" borderId="0" xfId="1090" applyFont="1" applyFill="1" applyAlignment="1">
      <alignment vertical="center" wrapText="1"/>
    </xf>
    <xf numFmtId="2" fontId="4" fillId="0" borderId="15" xfId="1090" applyNumberFormat="1" applyFont="1" applyFill="1" applyBorder="1" applyAlignment="1">
      <alignment vertical="center" wrapText="1"/>
    </xf>
    <xf numFmtId="0" fontId="3" fillId="0" borderId="15" xfId="1090" applyFont="1" applyFill="1" applyBorder="1" applyAlignment="1">
      <alignment horizontal="left" vertical="center"/>
    </xf>
    <xf numFmtId="0" fontId="4" fillId="0" borderId="26" xfId="1090" applyFont="1" applyFill="1" applyBorder="1" applyAlignment="1">
      <alignment horizontal="left" vertical="center"/>
    </xf>
    <xf numFmtId="0" fontId="8" fillId="0" borderId="16" xfId="1090" applyFont="1" applyFill="1" applyBorder="1" applyAlignment="1">
      <alignment horizontal="left" vertical="center"/>
    </xf>
    <xf numFmtId="0" fontId="80" fillId="0" borderId="17" xfId="1090" applyFont="1" applyFill="1" applyBorder="1" applyAlignment="1">
      <alignment horizontal="left" vertical="center"/>
    </xf>
    <xf numFmtId="0" fontId="81" fillId="0" borderId="17" xfId="1090" applyFont="1" applyFill="1" applyBorder="1" applyAlignment="1">
      <alignment horizontal="left" vertical="center"/>
    </xf>
    <xf numFmtId="16" fontId="3" fillId="0" borderId="15" xfId="1090" quotePrefix="1" applyNumberFormat="1" applyFont="1" applyFill="1" applyBorder="1" applyAlignment="1">
      <alignment horizontal="left" vertical="center" wrapText="1"/>
    </xf>
    <xf numFmtId="0" fontId="3" fillId="0" borderId="16" xfId="1090" applyFont="1" applyBorder="1"/>
    <xf numFmtId="0" fontId="8" fillId="56" borderId="21" xfId="1090" applyFont="1" applyFill="1" applyBorder="1" applyAlignment="1">
      <alignment horizontal="left" vertical="center"/>
    </xf>
    <xf numFmtId="0" fontId="8" fillId="56" borderId="21" xfId="1090" applyFont="1" applyFill="1" applyBorder="1" applyAlignment="1">
      <alignment horizontal="left" vertical="center" wrapText="1"/>
    </xf>
    <xf numFmtId="0" fontId="4" fillId="0" borderId="21" xfId="1090" applyFont="1" applyFill="1" applyBorder="1" applyAlignment="1">
      <alignment horizontal="left" vertical="center" wrapText="1"/>
    </xf>
    <xf numFmtId="16" fontId="3" fillId="56" borderId="15" xfId="1090" quotePrefix="1" applyNumberFormat="1" applyFont="1" applyFill="1" applyBorder="1" applyAlignment="1">
      <alignment horizontal="left" vertical="center" wrapText="1"/>
    </xf>
    <xf numFmtId="0" fontId="4" fillId="56" borderId="0" xfId="1090" applyFont="1" applyFill="1" applyBorder="1" applyAlignment="1">
      <alignment horizontal="left" vertical="center" wrapText="1"/>
    </xf>
    <xf numFmtId="0" fontId="3" fillId="56" borderId="0" xfId="1090" applyFont="1" applyFill="1" applyBorder="1" applyAlignment="1">
      <alignment horizontal="left" vertical="center" wrapText="1"/>
    </xf>
    <xf numFmtId="0" fontId="3" fillId="56" borderId="0" xfId="1090" applyFont="1" applyFill="1" applyAlignment="1">
      <alignment horizontal="left" vertical="center"/>
    </xf>
    <xf numFmtId="0" fontId="1" fillId="0" borderId="0" xfId="1090" applyFont="1" applyAlignment="1"/>
    <xf numFmtId="0" fontId="0" fillId="0" borderId="0" xfId="1090" applyFont="1" applyAlignment="1"/>
    <xf numFmtId="0" fontId="3" fillId="0" borderId="0" xfId="1090" applyFont="1" applyFill="1" applyAlignment="1">
      <alignment horizontal="left" vertical="center"/>
    </xf>
    <xf numFmtId="0" fontId="1" fillId="0" borderId="0" xfId="1090" applyFont="1" applyFill="1" applyAlignment="1"/>
    <xf numFmtId="0" fontId="0" fillId="0" borderId="0" xfId="1090" applyFont="1" applyFill="1" applyAlignment="1"/>
    <xf numFmtId="0" fontId="3" fillId="0" borderId="0" xfId="1090" applyFont="1" applyFill="1" applyAlignment="1">
      <alignment horizontal="center" vertical="center" wrapText="1"/>
    </xf>
    <xf numFmtId="0" fontId="79" fillId="0" borderId="0" xfId="1090" applyFont="1" applyBorder="1" applyAlignment="1">
      <alignment vertical="center"/>
    </xf>
    <xf numFmtId="0" fontId="3" fillId="56" borderId="20" xfId="1090" applyFont="1" applyFill="1" applyBorder="1" applyAlignment="1">
      <alignment horizontal="center" vertical="top" wrapText="1"/>
    </xf>
    <xf numFmtId="0" fontId="3" fillId="0" borderId="20" xfId="109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82" fillId="0" borderId="0" xfId="0" applyFont="1" applyFill="1" applyAlignment="1">
      <alignment vertical="center"/>
    </xf>
    <xf numFmtId="0" fontId="3" fillId="56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3" fillId="5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21" xfId="0" applyFont="1" applyFill="1" applyBorder="1" applyAlignment="1">
      <alignment vertical="top" wrapText="1"/>
    </xf>
    <xf numFmtId="0" fontId="59" fillId="0" borderId="15" xfId="0" applyFont="1" applyFill="1" applyBorder="1" applyAlignment="1">
      <alignment vertical="center" wrapText="1"/>
    </xf>
    <xf numFmtId="2" fontId="59" fillId="0" borderId="15" xfId="0" applyNumberFormat="1" applyFont="1" applyFill="1" applyBorder="1" applyAlignment="1">
      <alignment vertical="center" wrapText="1"/>
    </xf>
    <xf numFmtId="0" fontId="59" fillId="0" borderId="21" xfId="0" applyFont="1" applyFill="1" applyBorder="1" applyAlignment="1">
      <alignment vertical="distributed" wrapText="1"/>
    </xf>
    <xf numFmtId="16" fontId="59" fillId="0" borderId="15" xfId="0" quotePrefix="1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top" wrapText="1"/>
    </xf>
    <xf numFmtId="0" fontId="59" fillId="0" borderId="21" xfId="0" applyFont="1" applyFill="1" applyBorder="1" applyAlignment="1">
      <alignment horizontal="left" vertical="top" wrapText="1"/>
    </xf>
    <xf numFmtId="0" fontId="1" fillId="56" borderId="0" xfId="0" applyFont="1" applyFill="1"/>
    <xf numFmtId="0" fontId="4" fillId="56" borderId="0" xfId="0" applyFont="1" applyFill="1"/>
    <xf numFmtId="0" fontId="1" fillId="0" borderId="0" xfId="0" applyFont="1"/>
    <xf numFmtId="0" fontId="3" fillId="56" borderId="0" xfId="0" applyFont="1" applyFill="1"/>
    <xf numFmtId="0" fontId="13" fillId="56" borderId="0" xfId="0" applyFont="1" applyFill="1"/>
    <xf numFmtId="14" fontId="13" fillId="56" borderId="0" xfId="0" applyNumberFormat="1" applyFont="1" applyFill="1"/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right" vertical="top" wrapText="1"/>
    </xf>
    <xf numFmtId="0" fontId="86" fillId="0" borderId="15" xfId="0" applyFont="1" applyBorder="1" applyAlignment="1">
      <alignment vertical="top" wrapText="1"/>
    </xf>
    <xf numFmtId="0" fontId="86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2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left" wrapText="1" indent="1"/>
    </xf>
    <xf numFmtId="0" fontId="86" fillId="0" borderId="15" xfId="0" applyFont="1" applyBorder="1" applyAlignment="1">
      <alignment horizontal="right" vertical="top" wrapText="1"/>
    </xf>
    <xf numFmtId="2" fontId="86" fillId="0" borderId="15" xfId="0" applyNumberFormat="1" applyFont="1" applyBorder="1" applyAlignment="1">
      <alignment horizontal="right" vertical="top" wrapText="1"/>
    </xf>
    <xf numFmtId="0" fontId="86" fillId="56" borderId="15" xfId="0" applyFont="1" applyFill="1" applyBorder="1" applyAlignment="1">
      <alignment horizontal="left" wrapText="1"/>
    </xf>
    <xf numFmtId="0" fontId="86" fillId="0" borderId="21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 indent="1"/>
    </xf>
    <xf numFmtId="0" fontId="86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5" fillId="56" borderId="0" xfId="0" applyFont="1" applyFill="1"/>
    <xf numFmtId="0" fontId="0" fillId="56" borderId="0" xfId="0" applyFill="1" applyAlignment="1">
      <alignment vertical="center"/>
    </xf>
    <xf numFmtId="0" fontId="3" fillId="56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86" fillId="0" borderId="0" xfId="0" applyFont="1" applyBorder="1" applyAlignment="1">
      <alignment horizontal="right" wrapText="1"/>
    </xf>
    <xf numFmtId="0" fontId="4" fillId="56" borderId="0" xfId="0" applyFont="1" applyFill="1" applyAlignment="1">
      <alignment horizontal="right" vertical="center"/>
    </xf>
    <xf numFmtId="0" fontId="3" fillId="56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0" fontId="2" fillId="56" borderId="0" xfId="0" applyFont="1" applyFill="1" applyAlignment="1">
      <alignment horizontal="center" vertical="center" wrapText="1"/>
    </xf>
    <xf numFmtId="0" fontId="86" fillId="0" borderId="0" xfId="0" applyFont="1" applyBorder="1" applyAlignment="1">
      <alignment horizontal="right" vertical="top" wrapText="1"/>
    </xf>
    <xf numFmtId="2" fontId="86" fillId="0" borderId="0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Fill="1" applyBorder="1"/>
    <xf numFmtId="0" fontId="4" fillId="0" borderId="21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56" borderId="0" xfId="0" applyFont="1" applyFill="1" applyAlignment="1">
      <alignment vertical="center" wrapText="1"/>
    </xf>
    <xf numFmtId="0" fontId="3" fillId="56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56" borderId="0" xfId="0" applyFont="1" applyFill="1" applyAlignment="1">
      <alignment vertical="center"/>
    </xf>
    <xf numFmtId="14" fontId="13" fillId="56" borderId="0" xfId="0" applyNumberFormat="1" applyFont="1" applyFill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57" borderId="21" xfId="0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57" borderId="15" xfId="0" applyFont="1" applyFill="1" applyBorder="1" applyAlignment="1">
      <alignment horizontal="center" vertical="center" wrapText="1"/>
    </xf>
    <xf numFmtId="0" fontId="4" fillId="57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56" borderId="15" xfId="0" applyFont="1" applyFill="1" applyBorder="1" applyAlignment="1">
      <alignment horizontal="center" vertical="center" wrapText="1"/>
    </xf>
    <xf numFmtId="0" fontId="8" fillId="56" borderId="15" xfId="0" applyFont="1" applyFill="1" applyBorder="1" applyAlignment="1">
      <alignment horizontal="center" vertical="center" wrapText="1"/>
    </xf>
    <xf numFmtId="0" fontId="8" fillId="57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4" fillId="56" borderId="0" xfId="0" applyNumberFormat="1" applyFont="1" applyFill="1"/>
    <xf numFmtId="0" fontId="4" fillId="56" borderId="15" xfId="0" applyFont="1" applyFill="1" applyBorder="1" applyAlignment="1">
      <alignment horizontal="center" vertical="center" wrapText="1"/>
    </xf>
    <xf numFmtId="0" fontId="3" fillId="56" borderId="15" xfId="0" applyFont="1" applyFill="1" applyBorder="1" applyAlignment="1">
      <alignment horizontal="center" vertical="center"/>
    </xf>
    <xf numFmtId="0" fontId="3" fillId="56" borderId="16" xfId="0" applyFont="1" applyFill="1" applyBorder="1"/>
    <xf numFmtId="0" fontId="3" fillId="56" borderId="17" xfId="0" applyFont="1" applyFill="1" applyBorder="1"/>
    <xf numFmtId="0" fontId="3" fillId="56" borderId="21" xfId="0" applyFont="1" applyFill="1" applyBorder="1" applyAlignment="1">
      <alignment horizontal="center" wrapText="1"/>
    </xf>
    <xf numFmtId="0" fontId="3" fillId="56" borderId="15" xfId="0" applyFont="1" applyFill="1" applyBorder="1" applyAlignment="1">
      <alignment horizontal="center" vertical="top" wrapText="1"/>
    </xf>
    <xf numFmtId="0" fontId="4" fillId="56" borderId="15" xfId="0" applyFont="1" applyFill="1" applyBorder="1" applyAlignment="1">
      <alignment horizontal="center" vertical="center"/>
    </xf>
    <xf numFmtId="0" fontId="3" fillId="56" borderId="15" xfId="0" applyFont="1" applyFill="1" applyBorder="1" applyAlignment="1">
      <alignment horizontal="left" vertical="top" wrapText="1"/>
    </xf>
    <xf numFmtId="2" fontId="3" fillId="56" borderId="15" xfId="0" applyNumberFormat="1" applyFont="1" applyFill="1" applyBorder="1" applyAlignment="1">
      <alignment horizontal="center" vertical="top" wrapText="1"/>
    </xf>
    <xf numFmtId="0" fontId="4" fillId="56" borderId="16" xfId="0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0" fontId="4" fillId="56" borderId="17" xfId="0" applyFont="1" applyFill="1" applyBorder="1"/>
    <xf numFmtId="0" fontId="4" fillId="56" borderId="21" xfId="0" applyFont="1" applyFill="1" applyBorder="1" applyAlignment="1">
      <alignment horizontal="left" wrapText="1" indent="1"/>
    </xf>
    <xf numFmtId="0" fontId="3" fillId="56" borderId="15" xfId="0" applyFont="1" applyFill="1" applyBorder="1" applyAlignment="1">
      <alignment horizontal="left" wrapText="1"/>
    </xf>
    <xf numFmtId="0" fontId="3" fillId="56" borderId="15" xfId="0" quotePrefix="1" applyFont="1" applyFill="1" applyBorder="1" applyAlignment="1">
      <alignment horizontal="left" vertical="top" wrapText="1"/>
    </xf>
    <xf numFmtId="49" fontId="3" fillId="56" borderId="16" xfId="0" applyNumberFormat="1" applyFont="1" applyFill="1" applyBorder="1" applyAlignment="1">
      <alignment horizontal="center" vertical="center"/>
    </xf>
    <xf numFmtId="0" fontId="3" fillId="56" borderId="16" xfId="0" applyFont="1" applyFill="1" applyBorder="1" applyAlignment="1">
      <alignment horizontal="left"/>
    </xf>
    <xf numFmtId="0" fontId="3" fillId="56" borderId="21" xfId="0" applyFont="1" applyFill="1" applyBorder="1" applyAlignment="1">
      <alignment wrapText="1"/>
    </xf>
    <xf numFmtId="49" fontId="3" fillId="56" borderId="15" xfId="0" applyNumberFormat="1" applyFont="1" applyFill="1" applyBorder="1" applyAlignment="1">
      <alignment horizontal="center" vertical="center"/>
    </xf>
    <xf numFmtId="0" fontId="4" fillId="56" borderId="23" xfId="0" applyFont="1" applyFill="1" applyBorder="1" applyAlignment="1">
      <alignment horizontal="center" vertical="center"/>
    </xf>
    <xf numFmtId="0" fontId="4" fillId="56" borderId="26" xfId="0" applyFont="1" applyFill="1" applyBorder="1" applyAlignment="1">
      <alignment wrapText="1"/>
    </xf>
    <xf numFmtId="0" fontId="4" fillId="56" borderId="15" xfId="0" applyFont="1" applyFill="1" applyBorder="1" applyAlignment="1">
      <alignment horizontal="left" vertical="top" wrapText="1"/>
    </xf>
    <xf numFmtId="0" fontId="3" fillId="56" borderId="16" xfId="0" applyFont="1" applyFill="1" applyBorder="1" applyAlignment="1"/>
    <xf numFmtId="0" fontId="4" fillId="56" borderId="16" xfId="0" applyFont="1" applyFill="1" applyBorder="1" applyAlignment="1"/>
    <xf numFmtId="0" fontId="4" fillId="56" borderId="21" xfId="0" applyFont="1" applyFill="1" applyBorder="1" applyAlignment="1"/>
    <xf numFmtId="0" fontId="4" fillId="56" borderId="21" xfId="0" applyFont="1" applyFill="1" applyBorder="1" applyAlignment="1">
      <alignment wrapText="1"/>
    </xf>
    <xf numFmtId="16" fontId="3" fillId="56" borderId="15" xfId="0" applyNumberFormat="1" applyFont="1" applyFill="1" applyBorder="1" applyAlignment="1">
      <alignment horizontal="left" vertical="top" wrapText="1"/>
    </xf>
    <xf numFmtId="2" fontId="4" fillId="56" borderId="15" xfId="0" applyNumberFormat="1" applyFont="1" applyFill="1" applyBorder="1" applyAlignment="1">
      <alignment horizontal="center" vertical="top" wrapText="1"/>
    </xf>
    <xf numFmtId="2" fontId="3" fillId="56" borderId="15" xfId="0" applyNumberFormat="1" applyFont="1" applyFill="1" applyBorder="1" applyAlignment="1">
      <alignment horizontal="center" vertical="center" wrapText="1"/>
    </xf>
    <xf numFmtId="0" fontId="4" fillId="56" borderId="15" xfId="0" applyFont="1" applyFill="1" applyBorder="1" applyAlignment="1">
      <alignment horizontal="center" vertical="top" wrapText="1"/>
    </xf>
    <xf numFmtId="0" fontId="4" fillId="56" borderId="19" xfId="0" applyFont="1" applyFill="1" applyBorder="1" applyAlignment="1">
      <alignment horizontal="left" wrapText="1"/>
    </xf>
    <xf numFmtId="16" fontId="3" fillId="56" borderId="15" xfId="0" applyNumberFormat="1" applyFont="1" applyFill="1" applyBorder="1" applyAlignment="1">
      <alignment horizontal="center" vertical="center" wrapText="1"/>
    </xf>
    <xf numFmtId="0" fontId="3" fillId="56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wrapText="1"/>
    </xf>
    <xf numFmtId="16" fontId="3" fillId="0" borderId="15" xfId="0" applyNumberFormat="1" applyFont="1" applyFill="1" applyBorder="1" applyAlignment="1">
      <alignment horizontal="left" vertical="top" wrapText="1"/>
    </xf>
    <xf numFmtId="16" fontId="3" fillId="0" borderId="15" xfId="0" applyNumberFormat="1" applyFont="1" applyFill="1" applyBorder="1" applyAlignment="1">
      <alignment horizontal="center" vertical="center" wrapText="1"/>
    </xf>
    <xf numFmtId="0" fontId="3" fillId="56" borderId="21" xfId="0" applyFont="1" applyFill="1" applyBorder="1" applyAlignment="1"/>
    <xf numFmtId="16" fontId="3" fillId="56" borderId="15" xfId="0" quotePrefix="1" applyNumberFormat="1" applyFont="1" applyFill="1" applyBorder="1" applyAlignment="1">
      <alignment horizontal="left" vertical="top" wrapText="1"/>
    </xf>
    <xf numFmtId="16" fontId="3" fillId="56" borderId="15" xfId="0" quotePrefix="1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horizontal="left"/>
    </xf>
    <xf numFmtId="0" fontId="3" fillId="56" borderId="0" xfId="0" applyFont="1" applyFill="1" applyAlignment="1"/>
    <xf numFmtId="0" fontId="3" fillId="56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" fontId="3" fillId="0" borderId="12" xfId="0" quotePrefix="1" applyNumberFormat="1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quotePrefix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84" fillId="0" borderId="0" xfId="0" applyFont="1" applyFill="1" applyAlignment="1">
      <alignment vertical="center"/>
    </xf>
    <xf numFmtId="0" fontId="84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91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center" vertical="center"/>
    </xf>
    <xf numFmtId="2" fontId="3" fillId="56" borderId="17" xfId="0" applyNumberFormat="1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vertical="center" wrapText="1"/>
    </xf>
    <xf numFmtId="2" fontId="83" fillId="0" borderId="15" xfId="0" applyNumberFormat="1" applyFont="1" applyFill="1" applyBorder="1" applyAlignment="1">
      <alignment vertical="center" wrapText="1"/>
    </xf>
    <xf numFmtId="0" fontId="13" fillId="0" borderId="0" xfId="109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1091" applyFont="1" applyFill="1" applyAlignment="1">
      <alignment vertical="center" wrapText="1"/>
    </xf>
    <xf numFmtId="0" fontId="4" fillId="0" borderId="0" xfId="1091" applyFont="1" applyFill="1" applyAlignment="1">
      <alignment vertical="center"/>
    </xf>
    <xf numFmtId="14" fontId="13" fillId="0" borderId="0" xfId="1091" applyNumberFormat="1" applyFont="1" applyFill="1" applyAlignment="1">
      <alignment horizontal="center" vertical="center"/>
    </xf>
    <xf numFmtId="0" fontId="4" fillId="0" borderId="15" xfId="1091" applyFont="1" applyFill="1" applyBorder="1" applyAlignment="1">
      <alignment vertical="center" wrapText="1"/>
    </xf>
    <xf numFmtId="0" fontId="4" fillId="0" borderId="30" xfId="1091" applyFont="1" applyFill="1" applyBorder="1" applyAlignment="1">
      <alignment horizontal="center" vertical="center" wrapText="1"/>
    </xf>
    <xf numFmtId="0" fontId="4" fillId="0" borderId="12" xfId="1091" applyFont="1" applyFill="1" applyBorder="1" applyAlignment="1">
      <alignment horizontal="center" vertical="center" wrapText="1"/>
    </xf>
    <xf numFmtId="0" fontId="3" fillId="0" borderId="15" xfId="1091" applyFont="1" applyFill="1" applyBorder="1" applyAlignment="1">
      <alignment horizontal="center" vertical="center"/>
    </xf>
    <xf numFmtId="0" fontId="3" fillId="0" borderId="30" xfId="1091" applyFont="1" applyFill="1" applyBorder="1" applyAlignment="1">
      <alignment horizontal="center" vertical="center" wrapText="1"/>
    </xf>
    <xf numFmtId="0" fontId="3" fillId="0" borderId="12" xfId="1091" applyFont="1" applyFill="1" applyBorder="1" applyAlignment="1">
      <alignment horizontal="center" vertical="center" wrapText="1"/>
    </xf>
    <xf numFmtId="0" fontId="3" fillId="0" borderId="30" xfId="1091" applyFont="1" applyFill="1" applyBorder="1" applyAlignment="1">
      <alignment vertical="center" wrapText="1"/>
    </xf>
    <xf numFmtId="0" fontId="3" fillId="0" borderId="12" xfId="1091" applyFont="1" applyFill="1" applyBorder="1" applyAlignment="1">
      <alignment vertical="center" wrapText="1"/>
    </xf>
    <xf numFmtId="0" fontId="4" fillId="0" borderId="12" xfId="1091" applyFont="1" applyFill="1" applyBorder="1" applyAlignment="1">
      <alignment vertical="center" wrapText="1"/>
    </xf>
    <xf numFmtId="0" fontId="59" fillId="0" borderId="0" xfId="1092" applyFont="1" applyAlignment="1">
      <alignment horizontal="center" vertical="center"/>
    </xf>
    <xf numFmtId="0" fontId="59" fillId="0" borderId="0" xfId="1092" applyFont="1" applyAlignment="1">
      <alignment vertical="center"/>
    </xf>
    <xf numFmtId="0" fontId="83" fillId="0" borderId="0" xfId="1092" applyFont="1" applyAlignment="1">
      <alignment vertical="center"/>
    </xf>
    <xf numFmtId="14" fontId="83" fillId="0" borderId="0" xfId="1092" applyNumberFormat="1" applyFont="1" applyAlignment="1">
      <alignment vertical="center"/>
    </xf>
    <xf numFmtId="0" fontId="83" fillId="0" borderId="15" xfId="1092" applyFont="1" applyBorder="1" applyAlignment="1">
      <alignment horizontal="center" vertical="center" wrapText="1"/>
    </xf>
    <xf numFmtId="0" fontId="83" fillId="0" borderId="15" xfId="1092" applyFont="1" applyFill="1" applyBorder="1" applyAlignment="1">
      <alignment horizontal="center" vertical="center" wrapText="1"/>
    </xf>
    <xf numFmtId="0" fontId="83" fillId="0" borderId="0" xfId="1092" applyFont="1" applyAlignment="1">
      <alignment horizontal="center" vertical="center" wrapText="1"/>
    </xf>
    <xf numFmtId="0" fontId="83" fillId="0" borderId="21" xfId="1092" applyFont="1" applyFill="1" applyBorder="1" applyAlignment="1">
      <alignment horizontal="center" vertical="center" wrapText="1"/>
    </xf>
    <xf numFmtId="0" fontId="3" fillId="0" borderId="15" xfId="1092" applyFont="1" applyBorder="1" applyAlignment="1">
      <alignment horizontal="center" vertical="center" wrapText="1"/>
    </xf>
    <xf numFmtId="0" fontId="3" fillId="0" borderId="15" xfId="1092" applyFont="1" applyFill="1" applyBorder="1" applyAlignment="1">
      <alignment horizontal="center" vertical="center" wrapText="1"/>
    </xf>
    <xf numFmtId="0" fontId="3" fillId="0" borderId="23" xfId="1092" applyNumberFormat="1" applyFont="1" applyFill="1" applyBorder="1" applyAlignment="1">
      <alignment horizontal="center" vertical="center" wrapText="1"/>
    </xf>
    <xf numFmtId="0" fontId="83" fillId="0" borderId="15" xfId="1092" applyFont="1" applyBorder="1" applyAlignment="1">
      <alignment horizontal="left" vertical="center" wrapText="1"/>
    </xf>
    <xf numFmtId="2" fontId="83" fillId="0" borderId="15" xfId="1092" applyNumberFormat="1" applyFont="1" applyBorder="1" applyAlignment="1">
      <alignment horizontal="justify" vertical="center" wrapText="1"/>
    </xf>
    <xf numFmtId="0" fontId="59" fillId="0" borderId="15" xfId="1092" applyFont="1" applyBorder="1" applyAlignment="1">
      <alignment horizontal="center" vertical="center" wrapText="1"/>
    </xf>
    <xf numFmtId="0" fontId="59" fillId="0" borderId="15" xfId="1092" applyFont="1" applyBorder="1" applyAlignment="1">
      <alignment horizontal="left" vertical="center" wrapText="1"/>
    </xf>
    <xf numFmtId="2" fontId="59" fillId="0" borderId="15" xfId="1092" applyNumberFormat="1" applyFont="1" applyBorder="1" applyAlignment="1">
      <alignment horizontal="justify" vertical="center" wrapText="1"/>
    </xf>
    <xf numFmtId="0" fontId="59" fillId="0" borderId="0" xfId="1092" applyFont="1" applyFill="1" applyAlignment="1">
      <alignment vertical="center"/>
    </xf>
    <xf numFmtId="0" fontId="14" fillId="0" borderId="0" xfId="285"/>
    <xf numFmtId="0" fontId="59" fillId="0" borderId="0" xfId="1093" applyFont="1" applyAlignment="1">
      <alignment vertical="center"/>
    </xf>
    <xf numFmtId="0" fontId="59" fillId="0" borderId="29" xfId="1092" applyFont="1" applyBorder="1" applyAlignment="1">
      <alignment vertical="center"/>
    </xf>
    <xf numFmtId="0" fontId="0" fillId="56" borderId="0" xfId="0" applyFill="1" applyBorder="1"/>
    <xf numFmtId="0" fontId="86" fillId="56" borderId="0" xfId="0" applyFont="1" applyFill="1" applyBorder="1" applyAlignment="1">
      <alignment horizontal="left"/>
    </xf>
    <xf numFmtId="0" fontId="0" fillId="0" borderId="0" xfId="0" applyBorder="1" applyAlignment="1"/>
    <xf numFmtId="0" fontId="0" fillId="56" borderId="0" xfId="0" applyFill="1"/>
    <xf numFmtId="0" fontId="5" fillId="56" borderId="0" xfId="0" applyFont="1" applyFill="1" applyBorder="1" applyAlignment="1"/>
    <xf numFmtId="0" fontId="13" fillId="56" borderId="0" xfId="0" applyFont="1" applyFill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22" xfId="0" applyFont="1" applyBorder="1"/>
    <xf numFmtId="0" fontId="6" fillId="0" borderId="0" xfId="0" applyFont="1"/>
    <xf numFmtId="0" fontId="0" fillId="0" borderId="15" xfId="0" applyBorder="1"/>
    <xf numFmtId="2" fontId="13" fillId="0" borderId="15" xfId="0" applyNumberFormat="1" applyFont="1" applyBorder="1"/>
    <xf numFmtId="0" fontId="13" fillId="0" borderId="15" xfId="0" applyFont="1" applyBorder="1"/>
    <xf numFmtId="0" fontId="3" fillId="0" borderId="15" xfId="0" applyFont="1" applyBorder="1"/>
    <xf numFmtId="0" fontId="3" fillId="56" borderId="21" xfId="0" applyFont="1" applyFill="1" applyBorder="1"/>
    <xf numFmtId="0" fontId="3" fillId="56" borderId="15" xfId="0" applyFont="1" applyFill="1" applyBorder="1" applyAlignment="1">
      <alignment horizontal="left" wrapText="1" indent="1"/>
    </xf>
    <xf numFmtId="2" fontId="0" fillId="0" borderId="15" xfId="0" applyNumberFormat="1" applyBorder="1"/>
    <xf numFmtId="49" fontId="3" fillId="0" borderId="15" xfId="0" applyNumberFormat="1" applyFont="1" applyBorder="1"/>
    <xf numFmtId="49" fontId="3" fillId="0" borderId="19" xfId="0" applyNumberFormat="1" applyFont="1" applyBorder="1"/>
    <xf numFmtId="49" fontId="3" fillId="56" borderId="20" xfId="0" applyNumberFormat="1" applyFont="1" applyFill="1" applyBorder="1"/>
    <xf numFmtId="0" fontId="3" fillId="0" borderId="22" xfId="0" applyFont="1" applyBorder="1" applyAlignment="1">
      <alignment wrapText="1"/>
    </xf>
    <xf numFmtId="49" fontId="3" fillId="56" borderId="23" xfId="0" applyNumberFormat="1" applyFont="1" applyFill="1" applyBorder="1"/>
    <xf numFmtId="49" fontId="3" fillId="56" borderId="16" xfId="0" applyNumberFormat="1" applyFont="1" applyFill="1" applyBorder="1"/>
    <xf numFmtId="49" fontId="3" fillId="56" borderId="21" xfId="0" applyNumberFormat="1" applyFont="1" applyFill="1" applyBorder="1"/>
    <xf numFmtId="49" fontId="3" fillId="56" borderId="15" xfId="0" applyNumberFormat="1" applyFont="1" applyFill="1" applyBorder="1"/>
    <xf numFmtId="0" fontId="3" fillId="56" borderId="15" xfId="0" applyFont="1" applyFill="1" applyBorder="1" applyAlignment="1">
      <alignment wrapText="1"/>
    </xf>
    <xf numFmtId="0" fontId="95" fillId="56" borderId="15" xfId="0" applyFont="1" applyFill="1" applyBorder="1" applyAlignment="1">
      <alignment wrapText="1"/>
    </xf>
    <xf numFmtId="49" fontId="3" fillId="56" borderId="15" xfId="0" applyNumberFormat="1" applyFont="1" applyFill="1" applyBorder="1" applyAlignment="1">
      <alignment vertical="center"/>
    </xf>
    <xf numFmtId="0" fontId="3" fillId="0" borderId="15" xfId="0" applyFont="1" applyBorder="1" applyAlignment="1">
      <alignment wrapText="1"/>
    </xf>
    <xf numFmtId="49" fontId="4" fillId="0" borderId="15" xfId="0" applyNumberFormat="1" applyFont="1" applyFill="1" applyBorder="1" applyAlignment="1">
      <alignment horizontal="left" vertical="center"/>
    </xf>
    <xf numFmtId="16" fontId="3" fillId="0" borderId="16" xfId="0" applyNumberFormat="1" applyFont="1" applyBorder="1"/>
    <xf numFmtId="16" fontId="3" fillId="56" borderId="16" xfId="0" applyNumberFormat="1" applyFont="1" applyFill="1" applyBorder="1"/>
    <xf numFmtId="16" fontId="3" fillId="56" borderId="17" xfId="0" applyNumberFormat="1" applyFont="1" applyFill="1" applyBorder="1"/>
    <xf numFmtId="0" fontId="3" fillId="0" borderId="16" xfId="0" applyFont="1" applyBorder="1"/>
    <xf numFmtId="0" fontId="3" fillId="0" borderId="21" xfId="0" applyFont="1" applyBorder="1" applyAlignment="1">
      <alignment vertical="top" wrapText="1"/>
    </xf>
    <xf numFmtId="49" fontId="3" fillId="0" borderId="16" xfId="0" applyNumberFormat="1" applyFont="1" applyBorder="1"/>
    <xf numFmtId="49" fontId="3" fillId="56" borderId="17" xfId="0" applyNumberFormat="1" applyFont="1" applyFill="1" applyBorder="1"/>
    <xf numFmtId="49" fontId="3" fillId="0" borderId="15" xfId="0" applyNumberFormat="1" applyFont="1" applyFill="1" applyBorder="1"/>
    <xf numFmtId="0" fontId="10" fillId="0" borderId="0" xfId="932" applyAlignment="1">
      <alignment vertical="center"/>
    </xf>
    <xf numFmtId="0" fontId="3" fillId="0" borderId="0" xfId="932" applyFont="1" applyAlignment="1">
      <alignment horizontal="left" vertical="center"/>
    </xf>
    <xf numFmtId="0" fontId="1" fillId="0" borderId="0" xfId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3" fillId="56" borderId="17" xfId="1" applyFont="1" applyFill="1" applyBorder="1" applyAlignment="1">
      <alignment horizontal="left" vertical="center"/>
    </xf>
    <xf numFmtId="0" fontId="3" fillId="56" borderId="21" xfId="1" applyFont="1" applyFill="1" applyBorder="1" applyAlignment="1">
      <alignment horizontal="left" vertical="center"/>
    </xf>
    <xf numFmtId="0" fontId="3" fillId="56" borderId="0" xfId="1" applyFont="1" applyFill="1" applyAlignment="1">
      <alignment horizontal="center" vertical="center" wrapText="1"/>
    </xf>
    <xf numFmtId="0" fontId="1" fillId="56" borderId="0" xfId="1" applyFont="1" applyFill="1" applyAlignment="1">
      <alignment horizontal="center" vertical="center" wrapText="1"/>
    </xf>
    <xf numFmtId="0" fontId="1" fillId="56" borderId="0" xfId="1" applyFont="1" applyFill="1" applyAlignment="1">
      <alignment vertical="center" wrapText="1"/>
    </xf>
    <xf numFmtId="0" fontId="7" fillId="0" borderId="29" xfId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56" borderId="16" xfId="1" applyFont="1" applyFill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3" fillId="56" borderId="0" xfId="1" applyFont="1" applyFill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56" borderId="0" xfId="1" applyFill="1" applyAlignment="1">
      <alignment horizontal="center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top"/>
    </xf>
    <xf numFmtId="0" fontId="1" fillId="0" borderId="21" xfId="1" applyFont="1" applyFill="1" applyBorder="1" applyAlignment="1">
      <alignment horizontal="left" vertical="top"/>
    </xf>
    <xf numFmtId="0" fontId="3" fillId="56" borderId="16" xfId="1" applyFont="1" applyFill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21" xfId="1" applyFont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1" fillId="56" borderId="0" xfId="1" applyFill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56" borderId="16" xfId="1" applyFont="1" applyFill="1" applyBorder="1" applyAlignment="1">
      <alignment horizontal="left" vertical="center"/>
    </xf>
    <xf numFmtId="0" fontId="4" fillId="56" borderId="0" xfId="1" applyFont="1" applyFill="1" applyAlignment="1">
      <alignment horizontal="center" vertical="center" wrapText="1"/>
    </xf>
    <xf numFmtId="0" fontId="13" fillId="56" borderId="0" xfId="1" applyFont="1" applyFill="1" applyAlignment="1">
      <alignment horizontal="center" vertical="center" wrapText="1"/>
    </xf>
    <xf numFmtId="0" fontId="13" fillId="56" borderId="0" xfId="1" applyFont="1" applyFill="1" applyAlignment="1">
      <alignment vertical="center" wrapText="1"/>
    </xf>
    <xf numFmtId="0" fontId="1" fillId="56" borderId="0" xfId="1" applyFill="1" applyAlignment="1">
      <alignment vertical="center" wrapText="1"/>
    </xf>
    <xf numFmtId="0" fontId="6" fillId="56" borderId="0" xfId="1" applyFont="1" applyFill="1" applyAlignment="1">
      <alignment horizontal="center" vertical="center" wrapText="1"/>
    </xf>
    <xf numFmtId="0" fontId="1" fillId="0" borderId="0" xfId="1" applyAlignment="1">
      <alignment vertical="center"/>
    </xf>
    <xf numFmtId="0" fontId="4" fillId="56" borderId="16" xfId="1" applyFont="1" applyFill="1" applyBorder="1" applyAlignment="1">
      <alignment horizontal="left" vertical="center"/>
    </xf>
    <xf numFmtId="0" fontId="4" fillId="56" borderId="17" xfId="1" applyFont="1" applyFill="1" applyBorder="1" applyAlignment="1">
      <alignment horizontal="left" vertical="center"/>
    </xf>
    <xf numFmtId="0" fontId="4" fillId="56" borderId="21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56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6" fillId="56" borderId="0" xfId="1" applyFont="1" applyFill="1" applyAlignment="1">
      <alignment vertical="center" wrapText="1"/>
    </xf>
    <xf numFmtId="0" fontId="11" fillId="0" borderId="0" xfId="932" applyFont="1" applyAlignment="1">
      <alignment horizontal="center" vertical="center"/>
    </xf>
    <xf numFmtId="0" fontId="3" fillId="0" borderId="0" xfId="932" applyFont="1" applyFill="1" applyBorder="1" applyAlignment="1">
      <alignment horizontal="left" vertical="center" wrapText="1"/>
    </xf>
    <xf numFmtId="0" fontId="3" fillId="0" borderId="0" xfId="932" applyFont="1" applyFill="1" applyAlignment="1">
      <alignment horizontal="left" vertical="center"/>
    </xf>
    <xf numFmtId="0" fontId="3" fillId="0" borderId="0" xfId="932" applyFont="1" applyFill="1" applyBorder="1" applyAlignment="1">
      <alignment horizontal="left" vertical="top" wrapText="1"/>
    </xf>
    <xf numFmtId="0" fontId="3" fillId="0" borderId="0" xfId="932" applyFont="1" applyFill="1" applyAlignment="1">
      <alignment horizontal="center" vertical="top" wrapText="1"/>
    </xf>
    <xf numFmtId="0" fontId="60" fillId="0" borderId="16" xfId="932" applyFont="1" applyBorder="1" applyAlignment="1">
      <alignment horizontal="left" vertical="center"/>
    </xf>
    <xf numFmtId="0" fontId="67" fillId="0" borderId="17" xfId="932" applyFont="1" applyBorder="1" applyAlignment="1">
      <alignment vertical="center"/>
    </xf>
    <xf numFmtId="0" fontId="67" fillId="0" borderId="21" xfId="932" applyFont="1" applyBorder="1" applyAlignment="1">
      <alignment vertical="center"/>
    </xf>
    <xf numFmtId="0" fontId="60" fillId="0" borderId="0" xfId="932" applyFont="1" applyBorder="1" applyAlignment="1">
      <alignment horizontal="left" vertical="center" wrapText="1"/>
    </xf>
    <xf numFmtId="0" fontId="3" fillId="0" borderId="0" xfId="932" applyFont="1" applyAlignment="1">
      <alignment horizontal="left" vertical="center"/>
    </xf>
    <xf numFmtId="0" fontId="3" fillId="0" borderId="0" xfId="932" applyFont="1" applyBorder="1" applyAlignment="1">
      <alignment horizontal="left" vertical="top" wrapText="1"/>
    </xf>
    <xf numFmtId="0" fontId="3" fillId="0" borderId="0" xfId="932" applyFont="1" applyAlignment="1">
      <alignment horizontal="center" vertical="top" wrapText="1"/>
    </xf>
    <xf numFmtId="0" fontId="2" fillId="0" borderId="16" xfId="932" applyFont="1" applyBorder="1" applyAlignment="1">
      <alignment horizontal="left" vertical="center"/>
    </xf>
    <xf numFmtId="0" fontId="68" fillId="0" borderId="17" xfId="932" applyFont="1" applyBorder="1" applyAlignment="1">
      <alignment vertical="center"/>
    </xf>
    <xf numFmtId="0" fontId="68" fillId="0" borderId="21" xfId="932" applyFont="1" applyBorder="1" applyAlignment="1">
      <alignment vertical="center"/>
    </xf>
    <xf numFmtId="0" fontId="2" fillId="0" borderId="16" xfId="932" applyFont="1" applyBorder="1" applyAlignment="1">
      <alignment vertical="center"/>
    </xf>
    <xf numFmtId="0" fontId="2" fillId="0" borderId="16" xfId="932" applyFont="1" applyBorder="1" applyAlignment="1">
      <alignment horizontal="left" vertical="center" wrapText="1"/>
    </xf>
    <xf numFmtId="0" fontId="68" fillId="0" borderId="17" xfId="932" applyFont="1" applyBorder="1" applyAlignment="1">
      <alignment vertical="center" wrapText="1"/>
    </xf>
    <xf numFmtId="0" fontId="68" fillId="0" borderId="21" xfId="932" applyFont="1" applyBorder="1" applyAlignment="1">
      <alignment vertical="center" wrapText="1"/>
    </xf>
    <xf numFmtId="0" fontId="2" fillId="0" borderId="16" xfId="932" applyFont="1" applyBorder="1" applyAlignment="1">
      <alignment vertical="center" wrapText="1"/>
    </xf>
    <xf numFmtId="0" fontId="60" fillId="0" borderId="15" xfId="932" applyFont="1" applyBorder="1" applyAlignment="1">
      <alignment vertical="center" wrapText="1"/>
    </xf>
    <xf numFmtId="0" fontId="67" fillId="0" borderId="15" xfId="932" applyFont="1" applyBorder="1" applyAlignment="1">
      <alignment vertical="center"/>
    </xf>
    <xf numFmtId="0" fontId="60" fillId="0" borderId="15" xfId="932" applyFont="1" applyBorder="1" applyAlignment="1">
      <alignment horizontal="left" vertical="center" wrapText="1"/>
    </xf>
    <xf numFmtId="0" fontId="67" fillId="0" borderId="15" xfId="932" applyFont="1" applyBorder="1" applyAlignment="1">
      <alignment vertical="center" wrapText="1"/>
    </xf>
    <xf numFmtId="0" fontId="2" fillId="0" borderId="15" xfId="932" applyFont="1" applyBorder="1" applyAlignment="1">
      <alignment vertical="center" wrapText="1"/>
    </xf>
    <xf numFmtId="0" fontId="68" fillId="0" borderId="15" xfId="932" applyFont="1" applyBorder="1" applyAlignment="1">
      <alignment vertical="center"/>
    </xf>
    <xf numFmtId="0" fontId="65" fillId="0" borderId="0" xfId="932" applyFont="1" applyAlignment="1">
      <alignment vertical="center"/>
    </xf>
    <xf numFmtId="0" fontId="63" fillId="0" borderId="0" xfId="932" applyFont="1" applyAlignment="1">
      <alignment horizontal="center" vertical="center"/>
    </xf>
    <xf numFmtId="0" fontId="64" fillId="0" borderId="0" xfId="932" applyFont="1" applyAlignment="1">
      <alignment vertical="center"/>
    </xf>
    <xf numFmtId="0" fontId="66" fillId="0" borderId="0" xfId="932" applyFont="1" applyAlignment="1">
      <alignment horizontal="right" vertical="center"/>
    </xf>
    <xf numFmtId="0" fontId="2" fillId="0" borderId="15" xfId="932" applyFont="1" applyBorder="1" applyAlignment="1">
      <alignment horizontal="center" vertical="center" wrapText="1"/>
    </xf>
    <xf numFmtId="0" fontId="5" fillId="56" borderId="0" xfId="0" applyFont="1" applyFill="1" applyBorder="1" applyAlignment="1">
      <alignment wrapText="1"/>
    </xf>
    <xf numFmtId="0" fontId="5" fillId="56" borderId="0" xfId="0" applyFont="1" applyFill="1" applyBorder="1" applyAlignment="1">
      <alignment horizontal="left" vertical="center" wrapText="1"/>
    </xf>
    <xf numFmtId="0" fontId="2" fillId="0" borderId="0" xfId="932" applyFont="1" applyAlignment="1">
      <alignment horizontal="center" vertical="center"/>
    </xf>
    <xf numFmtId="0" fontId="10" fillId="0" borderId="0" xfId="932" applyAlignment="1">
      <alignment vertical="center"/>
    </xf>
    <xf numFmtId="0" fontId="61" fillId="0" borderId="0" xfId="932" applyFont="1" applyAlignment="1">
      <alignment horizontal="center" vertical="center"/>
    </xf>
    <xf numFmtId="0" fontId="62" fillId="0" borderId="0" xfId="932" applyFont="1" applyAlignment="1">
      <alignment horizontal="center" vertical="center"/>
    </xf>
    <xf numFmtId="0" fontId="13" fillId="0" borderId="0" xfId="932" applyFont="1" applyAlignment="1">
      <alignment vertical="center"/>
    </xf>
    <xf numFmtId="0" fontId="63" fillId="0" borderId="0" xfId="932" applyFont="1" applyAlignment="1">
      <alignment horizontal="justify" vertical="center"/>
    </xf>
    <xf numFmtId="0" fontId="74" fillId="56" borderId="0" xfId="1089" applyFont="1" applyFill="1" applyAlignment="1">
      <alignment horizontal="center"/>
    </xf>
    <xf numFmtId="0" fontId="2" fillId="56" borderId="0" xfId="1089" applyFont="1" applyFill="1" applyAlignment="1">
      <alignment horizontal="center"/>
    </xf>
    <xf numFmtId="0" fontId="72" fillId="56" borderId="0" xfId="1089" applyFont="1" applyFill="1" applyAlignment="1">
      <alignment horizontal="center"/>
    </xf>
    <xf numFmtId="0" fontId="73" fillId="56" borderId="0" xfId="1089" applyFont="1" applyFill="1" applyAlignment="1">
      <alignment horizontal="center" vertical="top"/>
    </xf>
    <xf numFmtId="0" fontId="73" fillId="56" borderId="0" xfId="1089" applyFont="1" applyFill="1" applyAlignment="1">
      <alignment horizontal="center" vertical="top" wrapText="1"/>
    </xf>
    <xf numFmtId="0" fontId="73" fillId="56" borderId="0" xfId="1089" applyFont="1" applyFill="1" applyAlignment="1">
      <alignment horizontal="center" wrapText="1"/>
    </xf>
    <xf numFmtId="0" fontId="2" fillId="56" borderId="0" xfId="1088" applyFont="1" applyFill="1" applyAlignment="1" applyProtection="1">
      <alignment horizontal="center"/>
    </xf>
    <xf numFmtId="0" fontId="3" fillId="56" borderId="0" xfId="1089" applyFont="1" applyFill="1" applyAlignment="1">
      <alignment horizontal="center" vertical="top" wrapText="1"/>
    </xf>
    <xf numFmtId="0" fontId="3" fillId="56" borderId="0" xfId="1089" applyFont="1" applyFill="1" applyAlignment="1">
      <alignment horizontal="center" vertical="top"/>
    </xf>
    <xf numFmtId="0" fontId="10" fillId="56" borderId="0" xfId="1089" applyFill="1" applyAlignment="1">
      <alignment horizontal="center" vertical="top"/>
    </xf>
    <xf numFmtId="0" fontId="74" fillId="56" borderId="0" xfId="1089" applyFont="1" applyFill="1" applyBorder="1" applyAlignment="1">
      <alignment horizontal="center"/>
    </xf>
    <xf numFmtId="0" fontId="4" fillId="0" borderId="18" xfId="1089" applyFont="1" applyBorder="1" applyAlignment="1">
      <alignment horizontal="center" vertical="center" wrapText="1"/>
    </xf>
    <xf numFmtId="0" fontId="4" fillId="0" borderId="23" xfId="1089" applyFont="1" applyBorder="1" applyAlignment="1">
      <alignment horizontal="center" vertical="center" wrapText="1"/>
    </xf>
    <xf numFmtId="0" fontId="4" fillId="0" borderId="15" xfId="1089" applyFont="1" applyBorder="1" applyAlignment="1">
      <alignment horizontal="center" vertical="center" wrapText="1"/>
    </xf>
    <xf numFmtId="0" fontId="4" fillId="0" borderId="18" xfId="1089" applyFont="1" applyBorder="1" applyAlignment="1">
      <alignment horizontal="center" vertical="center"/>
    </xf>
    <xf numFmtId="0" fontId="4" fillId="0" borderId="23" xfId="1089" applyFont="1" applyBorder="1" applyAlignment="1">
      <alignment horizontal="center" vertical="center"/>
    </xf>
    <xf numFmtId="0" fontId="3" fillId="56" borderId="0" xfId="1089" applyFont="1" applyFill="1" applyBorder="1" applyAlignment="1">
      <alignment horizontal="center"/>
    </xf>
    <xf numFmtId="0" fontId="10" fillId="56" borderId="0" xfId="1089" applyFill="1" applyBorder="1" applyAlignment="1">
      <alignment horizontal="center"/>
    </xf>
    <xf numFmtId="0" fontId="10" fillId="56" borderId="0" xfId="1089" applyFill="1" applyAlignment="1">
      <alignment horizontal="center"/>
    </xf>
    <xf numFmtId="0" fontId="10" fillId="0" borderId="0" xfId="1089" applyFill="1" applyBorder="1" applyAlignment="1">
      <alignment horizontal="center"/>
    </xf>
    <xf numFmtId="0" fontId="3" fillId="0" borderId="0" xfId="1089" applyFont="1" applyFill="1" applyBorder="1" applyAlignment="1">
      <alignment horizontal="center" vertical="top" wrapText="1"/>
    </xf>
    <xf numFmtId="0" fontId="3" fillId="0" borderId="0" xfId="1089" applyFont="1" applyFill="1" applyBorder="1" applyAlignment="1">
      <alignment horizontal="center" vertical="top"/>
    </xf>
    <xf numFmtId="0" fontId="10" fillId="0" borderId="0" xfId="1089" applyFill="1" applyBorder="1" applyAlignment="1">
      <alignment horizontal="center" vertical="top"/>
    </xf>
    <xf numFmtId="0" fontId="3" fillId="56" borderId="0" xfId="1090" applyFont="1" applyFill="1" applyAlignment="1">
      <alignment horizontal="center" vertical="center" wrapText="1"/>
    </xf>
    <xf numFmtId="0" fontId="5" fillId="56" borderId="0" xfId="0" applyFont="1" applyFill="1" applyBorder="1" applyAlignment="1">
      <alignment horizontal="left" wrapText="1"/>
    </xf>
    <xf numFmtId="0" fontId="4" fillId="56" borderId="0" xfId="1090" applyFont="1" applyFill="1" applyAlignment="1">
      <alignment horizontal="center" vertical="center" wrapText="1"/>
    </xf>
    <xf numFmtId="0" fontId="3" fillId="0" borderId="0" xfId="1090" applyFont="1" applyFill="1" applyAlignment="1">
      <alignment horizontal="center" vertical="top" wrapText="1"/>
    </xf>
    <xf numFmtId="0" fontId="3" fillId="56" borderId="0" xfId="1090" applyFont="1" applyFill="1" applyAlignment="1">
      <alignment vertical="center" wrapText="1"/>
    </xf>
    <xf numFmtId="0" fontId="1" fillId="56" borderId="0" xfId="1090" applyFont="1" applyFill="1" applyAlignment="1">
      <alignment vertical="center" wrapText="1"/>
    </xf>
    <xf numFmtId="0" fontId="3" fillId="0" borderId="17" xfId="1090" applyFont="1" applyFill="1" applyBorder="1" applyAlignment="1">
      <alignment horizontal="left" vertical="center" wrapText="1"/>
    </xf>
    <xf numFmtId="0" fontId="1" fillId="0" borderId="17" xfId="1090" applyFont="1" applyFill="1" applyBorder="1" applyAlignment="1">
      <alignment horizontal="left" vertical="center" wrapText="1"/>
    </xf>
    <xf numFmtId="0" fontId="1" fillId="0" borderId="21" xfId="1090" applyFont="1" applyFill="1" applyBorder="1" applyAlignment="1">
      <alignment horizontal="left" vertical="center" wrapText="1"/>
    </xf>
    <xf numFmtId="0" fontId="7" fillId="0" borderId="29" xfId="1090" applyFont="1" applyFill="1" applyBorder="1" applyAlignment="1">
      <alignment horizontal="right" vertical="center" wrapText="1"/>
    </xf>
    <xf numFmtId="0" fontId="4" fillId="0" borderId="18" xfId="1090" applyFont="1" applyFill="1" applyBorder="1" applyAlignment="1">
      <alignment horizontal="center" vertical="center" wrapText="1"/>
    </xf>
    <xf numFmtId="0" fontId="4" fillId="0" borderId="23" xfId="1090" applyFont="1" applyFill="1" applyBorder="1" applyAlignment="1">
      <alignment horizontal="center" vertical="center" wrapText="1"/>
    </xf>
    <xf numFmtId="0" fontId="4" fillId="56" borderId="19" xfId="1090" applyFont="1" applyFill="1" applyBorder="1" applyAlignment="1">
      <alignment horizontal="center" vertical="center" wrapText="1"/>
    </xf>
    <xf numFmtId="0" fontId="4" fillId="56" borderId="20" xfId="1090" applyFont="1" applyFill="1" applyBorder="1" applyAlignment="1">
      <alignment horizontal="center" vertical="center" wrapText="1"/>
    </xf>
    <xf numFmtId="0" fontId="4" fillId="56" borderId="22" xfId="1090" applyFont="1" applyFill="1" applyBorder="1" applyAlignment="1">
      <alignment horizontal="center" vertical="center" wrapText="1"/>
    </xf>
    <xf numFmtId="0" fontId="4" fillId="56" borderId="24" xfId="1090" applyFont="1" applyFill="1" applyBorder="1" applyAlignment="1">
      <alignment horizontal="center" vertical="center" wrapText="1"/>
    </xf>
    <xf numFmtId="0" fontId="4" fillId="56" borderId="29" xfId="1090" applyFont="1" applyFill="1" applyBorder="1" applyAlignment="1">
      <alignment horizontal="center" vertical="center" wrapText="1"/>
    </xf>
    <xf numFmtId="0" fontId="4" fillId="56" borderId="28" xfId="1090" applyFont="1" applyFill="1" applyBorder="1" applyAlignment="1">
      <alignment horizontal="center" vertical="center" wrapText="1"/>
    </xf>
    <xf numFmtId="49" fontId="4" fillId="56" borderId="18" xfId="1090" applyNumberFormat="1" applyFont="1" applyFill="1" applyBorder="1" applyAlignment="1">
      <alignment horizontal="center" vertical="center" wrapText="1"/>
    </xf>
    <xf numFmtId="49" fontId="4" fillId="56" borderId="23" xfId="1090" applyNumberFormat="1" applyFont="1" applyFill="1" applyBorder="1" applyAlignment="1">
      <alignment horizontal="center" vertical="center" wrapText="1"/>
    </xf>
    <xf numFmtId="0" fontId="4" fillId="56" borderId="16" xfId="1090" applyFont="1" applyFill="1" applyBorder="1" applyAlignment="1">
      <alignment horizontal="center" vertical="center" wrapText="1"/>
    </xf>
    <xf numFmtId="0" fontId="4" fillId="56" borderId="17" xfId="1090" applyFont="1" applyFill="1" applyBorder="1" applyAlignment="1">
      <alignment horizontal="center" vertical="center" wrapText="1"/>
    </xf>
    <xf numFmtId="0" fontId="4" fillId="56" borderId="21" xfId="1090" applyFont="1" applyFill="1" applyBorder="1" applyAlignment="1">
      <alignment horizontal="center" vertical="center" wrapText="1"/>
    </xf>
    <xf numFmtId="0" fontId="4" fillId="0" borderId="16" xfId="1090" applyFont="1" applyBorder="1" applyAlignment="1">
      <alignment horizontal="center" vertical="center" wrapText="1"/>
    </xf>
    <xf numFmtId="0" fontId="4" fillId="0" borderId="17" xfId="1090" applyFont="1" applyBorder="1" applyAlignment="1">
      <alignment horizontal="center" vertical="center" wrapText="1"/>
    </xf>
    <xf numFmtId="0" fontId="4" fillId="0" borderId="21" xfId="1090" applyFont="1" applyBorder="1" applyAlignment="1">
      <alignment horizontal="center" vertical="center" wrapText="1"/>
    </xf>
    <xf numFmtId="0" fontId="4" fillId="56" borderId="16" xfId="1090" applyFont="1" applyFill="1" applyBorder="1" applyAlignment="1">
      <alignment horizontal="left" vertical="center" wrapText="1"/>
    </xf>
    <xf numFmtId="0" fontId="4" fillId="56" borderId="17" xfId="1090" applyFont="1" applyFill="1" applyBorder="1" applyAlignment="1">
      <alignment horizontal="left" vertical="center" wrapText="1"/>
    </xf>
    <xf numFmtId="0" fontId="1" fillId="0" borderId="17" xfId="1090" applyFont="1" applyBorder="1" applyAlignment="1">
      <alignment horizontal="left" vertical="center" wrapText="1"/>
    </xf>
    <xf numFmtId="0" fontId="1" fillId="0" borderId="21" xfId="1090" applyFont="1" applyBorder="1" applyAlignment="1">
      <alignment horizontal="left" vertical="center" wrapText="1"/>
    </xf>
    <xf numFmtId="0" fontId="3" fillId="0" borderId="16" xfId="1090" applyFont="1" applyFill="1" applyBorder="1" applyAlignment="1">
      <alignment wrapText="1"/>
    </xf>
    <xf numFmtId="0" fontId="1" fillId="0" borderId="17" xfId="1090" applyFont="1" applyFill="1" applyBorder="1" applyAlignment="1">
      <alignment wrapText="1"/>
    </xf>
    <xf numFmtId="0" fontId="1" fillId="0" borderId="21" xfId="1090" applyFont="1" applyFill="1" applyBorder="1" applyAlignment="1">
      <alignment wrapText="1"/>
    </xf>
    <xf numFmtId="0" fontId="14" fillId="0" borderId="21" xfId="1090" applyFont="1" applyFill="1" applyBorder="1" applyAlignment="1">
      <alignment horizontal="left" vertical="center" wrapText="1"/>
    </xf>
    <xf numFmtId="0" fontId="3" fillId="56" borderId="17" xfId="1090" applyFont="1" applyFill="1" applyBorder="1" applyAlignment="1">
      <alignment horizontal="left" vertical="center" wrapText="1"/>
    </xf>
    <xf numFmtId="0" fontId="14" fillId="0" borderId="17" xfId="1090" applyFont="1" applyBorder="1" applyAlignment="1">
      <alignment horizontal="left" vertical="center" wrapText="1"/>
    </xf>
    <xf numFmtId="0" fontId="14" fillId="0" borderId="21" xfId="1090" applyFont="1" applyBorder="1" applyAlignment="1">
      <alignment horizontal="left" vertical="center" wrapText="1"/>
    </xf>
    <xf numFmtId="0" fontId="3" fillId="0" borderId="16" xfId="1090" applyFont="1" applyFill="1" applyBorder="1" applyAlignment="1">
      <alignment horizontal="left" vertical="center" wrapText="1"/>
    </xf>
    <xf numFmtId="0" fontId="8" fillId="0" borderId="17" xfId="1090" applyFont="1" applyFill="1" applyBorder="1" applyAlignment="1">
      <alignment horizontal="left" vertical="center" wrapText="1"/>
    </xf>
    <xf numFmtId="0" fontId="14" fillId="0" borderId="17" xfId="1090" applyFont="1" applyFill="1" applyBorder="1" applyAlignment="1">
      <alignment horizontal="left" vertical="center" wrapText="1"/>
    </xf>
    <xf numFmtId="0" fontId="3" fillId="56" borderId="16" xfId="1090" applyFont="1" applyFill="1" applyBorder="1" applyAlignment="1">
      <alignment horizontal="left" vertical="center" wrapText="1"/>
    </xf>
    <xf numFmtId="0" fontId="3" fillId="56" borderId="21" xfId="1090" applyFont="1" applyFill="1" applyBorder="1" applyAlignment="1">
      <alignment horizontal="left" vertical="center" wrapText="1"/>
    </xf>
    <xf numFmtId="0" fontId="3" fillId="0" borderId="16" xfId="1090" applyFont="1" applyBorder="1" applyAlignment="1">
      <alignment horizontal="left" vertical="center" wrapText="1"/>
    </xf>
    <xf numFmtId="0" fontId="3" fillId="0" borderId="17" xfId="1090" applyFont="1" applyBorder="1" applyAlignment="1">
      <alignment horizontal="left" vertical="center" wrapText="1"/>
    </xf>
    <xf numFmtId="0" fontId="3" fillId="0" borderId="21" xfId="1090" applyFont="1" applyBorder="1" applyAlignment="1">
      <alignment horizontal="left" vertical="center" wrapText="1"/>
    </xf>
    <xf numFmtId="0" fontId="3" fillId="0" borderId="21" xfId="1090" applyFont="1" applyFill="1" applyBorder="1" applyAlignment="1">
      <alignment horizontal="left" vertical="center" wrapText="1"/>
    </xf>
    <xf numFmtId="0" fontId="3" fillId="0" borderId="0" xfId="1090" applyFont="1" applyFill="1" applyAlignment="1">
      <alignment horizontal="left" vertical="top" wrapText="1"/>
    </xf>
    <xf numFmtId="0" fontId="3" fillId="0" borderId="26" xfId="1090" applyFont="1" applyFill="1" applyBorder="1" applyAlignment="1">
      <alignment horizontal="center" vertical="center" wrapText="1"/>
    </xf>
    <xf numFmtId="0" fontId="3" fillId="0" borderId="0" xfId="1090" applyFont="1" applyFill="1" applyAlignment="1">
      <alignment horizontal="center" vertical="center" wrapText="1"/>
    </xf>
    <xf numFmtId="0" fontId="1" fillId="0" borderId="0" xfId="1090" applyFont="1" applyAlignment="1">
      <alignment horizontal="center"/>
    </xf>
    <xf numFmtId="0" fontId="1" fillId="0" borderId="0" xfId="1090" applyFont="1" applyFill="1" applyAlignment="1">
      <alignment horizontal="center"/>
    </xf>
    <xf numFmtId="0" fontId="4" fillId="0" borderId="24" xfId="1090" applyFont="1" applyBorder="1" applyAlignment="1">
      <alignment horizontal="left" wrapText="1"/>
    </xf>
    <xf numFmtId="0" fontId="4" fillId="0" borderId="29" xfId="1090" applyFont="1" applyBorder="1" applyAlignment="1">
      <alignment horizontal="left" wrapText="1"/>
    </xf>
    <xf numFmtId="0" fontId="4" fillId="0" borderId="28" xfId="1090" applyFont="1" applyBorder="1" applyAlignment="1">
      <alignment horizontal="left" wrapText="1"/>
    </xf>
    <xf numFmtId="0" fontId="8" fillId="56" borderId="17" xfId="1090" applyFont="1" applyFill="1" applyBorder="1" applyAlignment="1">
      <alignment horizontal="left" vertical="center" wrapText="1"/>
    </xf>
    <xf numFmtId="0" fontId="3" fillId="0" borderId="16" xfId="1090" applyFont="1" applyBorder="1" applyAlignment="1">
      <alignment wrapText="1"/>
    </xf>
    <xf numFmtId="0" fontId="3" fillId="0" borderId="17" xfId="1090" applyFont="1" applyBorder="1" applyAlignment="1">
      <alignment wrapText="1"/>
    </xf>
    <xf numFmtId="0" fontId="14" fillId="0" borderId="17" xfId="1090" applyFont="1" applyBorder="1" applyAlignment="1">
      <alignment wrapText="1"/>
    </xf>
    <xf numFmtId="0" fontId="14" fillId="0" borderId="21" xfId="1090" applyFont="1" applyBorder="1" applyAlignment="1">
      <alignment wrapText="1"/>
    </xf>
    <xf numFmtId="0" fontId="3" fillId="56" borderId="0" xfId="1090" applyFont="1" applyFill="1" applyAlignment="1">
      <alignment horizontal="left" vertical="top" wrapText="1"/>
    </xf>
    <xf numFmtId="0" fontId="3" fillId="56" borderId="0" xfId="1090" applyFont="1" applyFill="1" applyAlignment="1">
      <alignment horizontal="center" vertical="top" wrapText="1"/>
    </xf>
    <xf numFmtId="0" fontId="4" fillId="0" borderId="16" xfId="1090" applyFont="1" applyFill="1" applyBorder="1" applyAlignment="1">
      <alignment horizontal="left" vertical="center" wrapText="1"/>
    </xf>
    <xf numFmtId="0" fontId="4" fillId="0" borderId="17" xfId="109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left" vertical="top" wrapText="1"/>
    </xf>
    <xf numFmtId="0" fontId="83" fillId="0" borderId="21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49" fontId="84" fillId="0" borderId="29" xfId="0" applyNumberFormat="1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horizontal="left" vertical="center" wrapText="1"/>
    </xf>
    <xf numFmtId="0" fontId="83" fillId="56" borderId="0" xfId="0" applyFont="1" applyFill="1" applyAlignment="1">
      <alignment horizont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86" fillId="0" borderId="18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2" fillId="5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57" borderId="17" xfId="0" applyFont="1" applyFill="1" applyBorder="1" applyAlignment="1">
      <alignment horizontal="left" vertical="center" wrapText="1"/>
    </xf>
    <xf numFmtId="0" fontId="3" fillId="57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56" borderId="17" xfId="0" applyFont="1" applyFill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4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4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4" fillId="56" borderId="17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56" borderId="21" xfId="0" applyFont="1" applyFill="1" applyBorder="1" applyAlignment="1">
      <alignment horizontal="left" wrapText="1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horizontal="center" wrapText="1"/>
    </xf>
    <xf numFmtId="0" fontId="0" fillId="56" borderId="15" xfId="0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/>
    </xf>
    <xf numFmtId="0" fontId="3" fillId="56" borderId="20" xfId="0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horizontal="center" vertical="center"/>
    </xf>
    <xf numFmtId="0" fontId="3" fillId="56" borderId="24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0" fontId="3" fillId="56" borderId="28" xfId="0" applyFont="1" applyFill="1" applyBorder="1" applyAlignment="1">
      <alignment horizontal="center" vertical="center"/>
    </xf>
    <xf numFmtId="0" fontId="4" fillId="56" borderId="18" xfId="0" applyFont="1" applyFill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83" fillId="0" borderId="16" xfId="0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91" fillId="0" borderId="0" xfId="0" applyFont="1" applyFill="1" applyAlignment="1">
      <alignment horizontal="center" vertical="center"/>
    </xf>
    <xf numFmtId="0" fontId="84" fillId="0" borderId="21" xfId="0" applyFont="1" applyFill="1" applyBorder="1" applyAlignment="1">
      <alignment horizontal="left" vertical="center" wrapText="1"/>
    </xf>
    <xf numFmtId="14" fontId="84" fillId="0" borderId="29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4" fillId="0" borderId="0" xfId="1091" applyFont="1" applyFill="1" applyAlignment="1">
      <alignment horizontal="center" vertical="center" wrapText="1"/>
    </xf>
    <xf numFmtId="0" fontId="4" fillId="0" borderId="37" xfId="1091" applyFont="1" applyFill="1" applyBorder="1" applyAlignment="1">
      <alignment horizontal="left" vertical="center"/>
    </xf>
    <xf numFmtId="0" fontId="13" fillId="0" borderId="0" xfId="1091" applyFont="1" applyFill="1" applyAlignment="1">
      <alignment horizontal="center" vertical="center"/>
    </xf>
    <xf numFmtId="0" fontId="59" fillId="0" borderId="20" xfId="285" applyFont="1" applyFill="1" applyBorder="1" applyAlignment="1">
      <alignment horizontal="left" vertical="center" wrapText="1"/>
    </xf>
    <xf numFmtId="0" fontId="14" fillId="0" borderId="20" xfId="285" applyFont="1" applyFill="1" applyBorder="1" applyAlignment="1">
      <alignment horizontal="left" vertical="center" wrapText="1"/>
    </xf>
    <xf numFmtId="0" fontId="83" fillId="0" borderId="0" xfId="1092" applyFont="1" applyAlignment="1">
      <alignment horizontal="center" vertical="center"/>
    </xf>
    <xf numFmtId="0" fontId="83" fillId="0" borderId="0" xfId="1092" applyFont="1" applyAlignment="1">
      <alignment vertical="center"/>
    </xf>
    <xf numFmtId="0" fontId="83" fillId="0" borderId="15" xfId="1092" applyFont="1" applyBorder="1" applyAlignment="1">
      <alignment horizontal="center" vertical="center" wrapText="1"/>
    </xf>
    <xf numFmtId="0" fontId="83" fillId="0" borderId="18" xfId="1092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56" borderId="17" xfId="0" applyNumberFormat="1" applyFont="1" applyFill="1" applyBorder="1" applyAlignment="1">
      <alignment horizontal="left" wrapText="1"/>
    </xf>
    <xf numFmtId="49" fontId="8" fillId="56" borderId="21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56" borderId="0" xfId="0" applyFont="1" applyFill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/>
    <xf numFmtId="0" fontId="5" fillId="0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1" fillId="0" borderId="0" xfId="1" applyFill="1" applyAlignment="1"/>
    <xf numFmtId="0" fontId="0" fillId="0" borderId="0" xfId="0" applyFill="1"/>
  </cellXfs>
  <cellStyles count="109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20% 2" xfId="22"/>
    <cellStyle name="Accent1 - 20% 2 2" xfId="23"/>
    <cellStyle name="Accent1 - 20% 3" xfId="24"/>
    <cellStyle name="Accent1 - 40%" xfId="25"/>
    <cellStyle name="Accent1 - 40% 2" xfId="26"/>
    <cellStyle name="Accent1 - 40% 2 2" xfId="27"/>
    <cellStyle name="Accent1 - 40% 3" xfId="28"/>
    <cellStyle name="Accent1 - 60%" xfId="29"/>
    <cellStyle name="Accent1 2" xfId="30"/>
    <cellStyle name="Accent1 3" xfId="31"/>
    <cellStyle name="Accent1 4" xfId="32"/>
    <cellStyle name="Accent1 5" xfId="33"/>
    <cellStyle name="Accent1 6" xfId="34"/>
    <cellStyle name="Accent1 7" xfId="35"/>
    <cellStyle name="Accent1 8" xfId="36"/>
    <cellStyle name="Accent1 9" xfId="37"/>
    <cellStyle name="Accent1_10VSAFAS2,3p" xfId="38"/>
    <cellStyle name="Accent2" xfId="39"/>
    <cellStyle name="Accent2 - 20%" xfId="40"/>
    <cellStyle name="Accent2 - 20% 2" xfId="41"/>
    <cellStyle name="Accent2 - 20% 2 2" xfId="42"/>
    <cellStyle name="Accent2 - 20% 3" xfId="43"/>
    <cellStyle name="Accent2 - 40%" xfId="44"/>
    <cellStyle name="Accent2 - 40% 2" xfId="45"/>
    <cellStyle name="Accent2 - 40% 2 2" xfId="46"/>
    <cellStyle name="Accent2 - 40% 3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2_10VSAFAS2,3p" xfId="57"/>
    <cellStyle name="Accent3" xfId="58"/>
    <cellStyle name="Accent3 - 20%" xfId="59"/>
    <cellStyle name="Accent3 - 20% 2" xfId="60"/>
    <cellStyle name="Accent3 - 20% 2 2" xfId="61"/>
    <cellStyle name="Accent3 - 20% 3" xfId="62"/>
    <cellStyle name="Accent3 - 40%" xfId="63"/>
    <cellStyle name="Accent3 - 40% 2" xfId="64"/>
    <cellStyle name="Accent3 - 40% 2 2" xfId="65"/>
    <cellStyle name="Accent3 - 40% 3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3_10VSAFAS2,3p" xfId="76"/>
    <cellStyle name="Accent4" xfId="77"/>
    <cellStyle name="Accent4 - 20%" xfId="78"/>
    <cellStyle name="Accent4 - 20% 2" xfId="79"/>
    <cellStyle name="Accent4 - 20% 2 2" xfId="80"/>
    <cellStyle name="Accent4 - 20% 3" xfId="81"/>
    <cellStyle name="Accent4 - 40%" xfId="82"/>
    <cellStyle name="Accent4 - 40% 2" xfId="83"/>
    <cellStyle name="Accent4 - 40% 2 2" xfId="84"/>
    <cellStyle name="Accent4 - 40% 3" xfId="85"/>
    <cellStyle name="Accent4 - 60%" xfId="86"/>
    <cellStyle name="Accent4 2" xfId="87"/>
    <cellStyle name="Accent4 3" xfId="88"/>
    <cellStyle name="Accent4 4" xfId="89"/>
    <cellStyle name="Accent4 5" xfId="90"/>
    <cellStyle name="Accent4 6" xfId="91"/>
    <cellStyle name="Accent4 7" xfId="92"/>
    <cellStyle name="Accent4 8" xfId="93"/>
    <cellStyle name="Accent4 9" xfId="94"/>
    <cellStyle name="Accent4_10VSAFAS2,3p" xfId="95"/>
    <cellStyle name="Accent5" xfId="96"/>
    <cellStyle name="Accent5 - 20%" xfId="97"/>
    <cellStyle name="Accent5 - 20% 2" xfId="98"/>
    <cellStyle name="Accent5 - 20% 2 2" xfId="99"/>
    <cellStyle name="Accent5 - 20% 3" xfId="100"/>
    <cellStyle name="Accent5 - 40%" xfId="101"/>
    <cellStyle name="Accent5 - 40% 2" xfId="102"/>
    <cellStyle name="Accent5 - 40% 2 2" xfId="103"/>
    <cellStyle name="Accent5 - 40% 3" xfId="104"/>
    <cellStyle name="Accent5 - 60%" xfId="105"/>
    <cellStyle name="Accent5 2" xfId="106"/>
    <cellStyle name="Accent5 3" xfId="107"/>
    <cellStyle name="Accent5 4" xfId="108"/>
    <cellStyle name="Accent5 5" xfId="109"/>
    <cellStyle name="Accent5 6" xfId="110"/>
    <cellStyle name="Accent5 7" xfId="111"/>
    <cellStyle name="Accent5 8" xfId="112"/>
    <cellStyle name="Accent5 9" xfId="113"/>
    <cellStyle name="Accent5_10VSAFAS2,3p" xfId="114"/>
    <cellStyle name="Accent6" xfId="115"/>
    <cellStyle name="Accent6 - 20%" xfId="116"/>
    <cellStyle name="Accent6 - 20% 2" xfId="117"/>
    <cellStyle name="Accent6 - 20% 2 2" xfId="118"/>
    <cellStyle name="Accent6 - 20% 3" xfId="119"/>
    <cellStyle name="Accent6 - 40%" xfId="120"/>
    <cellStyle name="Accent6 - 40% 2" xfId="121"/>
    <cellStyle name="Accent6 - 40% 2 2" xfId="122"/>
    <cellStyle name="Accent6 - 40% 3" xfId="123"/>
    <cellStyle name="Accent6 - 60%" xfId="124"/>
    <cellStyle name="Accent6 2" xfId="125"/>
    <cellStyle name="Accent6 3" xfId="126"/>
    <cellStyle name="Accent6 4" xfId="127"/>
    <cellStyle name="Accent6 5" xfId="128"/>
    <cellStyle name="Accent6 6" xfId="129"/>
    <cellStyle name="Accent6 7" xfId="130"/>
    <cellStyle name="Accent6 8" xfId="131"/>
    <cellStyle name="Accent6 9" xfId="132"/>
    <cellStyle name="Accent6_10VSAFAS2,3p" xfId="133"/>
    <cellStyle name="Bad" xfId="134"/>
    <cellStyle name="Bad 10" xfId="135"/>
    <cellStyle name="Bad 2" xfId="136"/>
    <cellStyle name="Bad 3" xfId="137"/>
    <cellStyle name="Bad 4" xfId="138"/>
    <cellStyle name="Bad 5" xfId="139"/>
    <cellStyle name="Bad 6" xfId="140"/>
    <cellStyle name="Bad 7" xfId="141"/>
    <cellStyle name="Bad 8" xfId="142"/>
    <cellStyle name="Bad 9" xfId="143"/>
    <cellStyle name="Bad_10VSAFAS2,3p" xfId="144"/>
    <cellStyle name="Calculation" xfId="145"/>
    <cellStyle name="Calculation 2" xfId="146"/>
    <cellStyle name="Calculation 3" xfId="147"/>
    <cellStyle name="Calculation 4" xfId="148"/>
    <cellStyle name="Calculation 5" xfId="149"/>
    <cellStyle name="Calculation 6" xfId="150"/>
    <cellStyle name="Calculation 7" xfId="151"/>
    <cellStyle name="Calculation 8" xfId="152"/>
    <cellStyle name="Calculation 9" xfId="153"/>
    <cellStyle name="Calculation_10VSAFAS2,3p" xfId="154"/>
    <cellStyle name="Check Cell" xfId="155"/>
    <cellStyle name="Check Cell 2" xfId="156"/>
    <cellStyle name="Check Cell 3" xfId="157"/>
    <cellStyle name="Check Cell 4" xfId="158"/>
    <cellStyle name="Check Cell 5" xfId="159"/>
    <cellStyle name="Check Cell 6" xfId="160"/>
    <cellStyle name="Check Cell 7" xfId="161"/>
    <cellStyle name="Check Cell 8" xfId="162"/>
    <cellStyle name="Check Cell 9" xfId="163"/>
    <cellStyle name="Check Cell_10VSAFAS2,3p" xfId="164"/>
    <cellStyle name="Comma 2" xfId="165"/>
    <cellStyle name="Comma 2 2" xfId="166"/>
    <cellStyle name="Comma 2 3" xfId="167"/>
    <cellStyle name="Comma 3" xfId="168"/>
    <cellStyle name="Comma 3 2" xfId="169"/>
    <cellStyle name="Emphasis 1" xfId="170"/>
    <cellStyle name="Emphasis 1 2" xfId="171"/>
    <cellStyle name="Emphasis 2" xfId="172"/>
    <cellStyle name="Emphasis 2 2" xfId="173"/>
    <cellStyle name="Emphasis 3" xfId="174"/>
    <cellStyle name="Emphasis 3 2" xfId="175"/>
    <cellStyle name="Good 2" xfId="176"/>
    <cellStyle name="Good 2 2" xfId="177"/>
    <cellStyle name="Good 2 2 2" xfId="178"/>
    <cellStyle name="Good 2 3" xfId="179"/>
    <cellStyle name="Good 3" xfId="180"/>
    <cellStyle name="Good 3 2" xfId="181"/>
    <cellStyle name="Good 3 2 2" xfId="182"/>
    <cellStyle name="Good 3 3" xfId="183"/>
    <cellStyle name="Good 4" xfId="184"/>
    <cellStyle name="Good 4 2" xfId="185"/>
    <cellStyle name="Good 4 2 2" xfId="186"/>
    <cellStyle name="Good 4 3" xfId="187"/>
    <cellStyle name="Good 5" xfId="188"/>
    <cellStyle name="Good 5 2" xfId="189"/>
    <cellStyle name="Good 5 2 2" xfId="190"/>
    <cellStyle name="Good 5 3" xfId="191"/>
    <cellStyle name="Good 6" xfId="192"/>
    <cellStyle name="Good 6 2" xfId="193"/>
    <cellStyle name="Good 6 2 2" xfId="194"/>
    <cellStyle name="Good 6 3" xfId="195"/>
    <cellStyle name="Good 7" xfId="196"/>
    <cellStyle name="Good 7 2" xfId="197"/>
    <cellStyle name="Good 7 2 2" xfId="198"/>
    <cellStyle name="Good 7 3" xfId="199"/>
    <cellStyle name="Good 8" xfId="200"/>
    <cellStyle name="Good 8 2" xfId="201"/>
    <cellStyle name="Good 8 2 2" xfId="202"/>
    <cellStyle name="Good 8 3" xfId="203"/>
    <cellStyle name="Good 9" xfId="204"/>
    <cellStyle name="Good 9 2" xfId="205"/>
    <cellStyle name="Good 9 2 2" xfId="206"/>
    <cellStyle name="Good 9 3" xfId="207"/>
    <cellStyle name="Heading 1 2" xfId="208"/>
    <cellStyle name="Heading 1 3" xfId="209"/>
    <cellStyle name="Heading 1 4" xfId="210"/>
    <cellStyle name="Heading 1 5" xfId="211"/>
    <cellStyle name="Heading 1 6" xfId="212"/>
    <cellStyle name="Heading 1 7" xfId="213"/>
    <cellStyle name="Heading 1 8" xfId="214"/>
    <cellStyle name="Heading 1 9" xfId="215"/>
    <cellStyle name="Heading 2 2" xfId="216"/>
    <cellStyle name="Heading 2 3" xfId="217"/>
    <cellStyle name="Heading 2 4" xfId="218"/>
    <cellStyle name="Heading 2 5" xfId="219"/>
    <cellStyle name="Heading 2 6" xfId="220"/>
    <cellStyle name="Heading 2 7" xfId="221"/>
    <cellStyle name="Heading 2 8" xfId="222"/>
    <cellStyle name="Heading 2 9" xfId="223"/>
    <cellStyle name="Heading 3 2" xfId="224"/>
    <cellStyle name="Heading 3 3" xfId="225"/>
    <cellStyle name="Heading 3 4" xfId="226"/>
    <cellStyle name="Heading 3 5" xfId="227"/>
    <cellStyle name="Heading 3 6" xfId="228"/>
    <cellStyle name="Heading 3 7" xfId="229"/>
    <cellStyle name="Heading 3 8" xfId="230"/>
    <cellStyle name="Heading 3 9" xfId="231"/>
    <cellStyle name="Heading 4 2" xfId="232"/>
    <cellStyle name="Heading 4 3" xfId="233"/>
    <cellStyle name="Heading 4 4" xfId="234"/>
    <cellStyle name="Heading 4 5" xfId="235"/>
    <cellStyle name="Heading 4 6" xfId="236"/>
    <cellStyle name="Heading 4 7" xfId="237"/>
    <cellStyle name="Heading 4 8" xfId="238"/>
    <cellStyle name="Heading 4 9" xfId="239"/>
    <cellStyle name="Hyperlink 2" xfId="240"/>
    <cellStyle name="Hyperlink 2 10" xfId="241"/>
    <cellStyle name="Hyperlink 2 10 2" xfId="242"/>
    <cellStyle name="Hyperlink 2 11" xfId="243"/>
    <cellStyle name="Hyperlink 2 11 2" xfId="244"/>
    <cellStyle name="Hyperlink 2 12" xfId="245"/>
    <cellStyle name="Hyperlink 2 13" xfId="246"/>
    <cellStyle name="Hyperlink 2 14" xfId="247"/>
    <cellStyle name="Hyperlink 2 2" xfId="248"/>
    <cellStyle name="Hyperlink 2 2 2" xfId="249"/>
    <cellStyle name="Hyperlink 2 2 3" xfId="250"/>
    <cellStyle name="Hyperlink 2 3" xfId="251"/>
    <cellStyle name="Hyperlink 2 3 2" xfId="252"/>
    <cellStyle name="Hyperlink 2 4" xfId="253"/>
    <cellStyle name="Hyperlink 2 4 2" xfId="254"/>
    <cellStyle name="Hyperlink 2 5" xfId="255"/>
    <cellStyle name="Hyperlink 2 5 2" xfId="256"/>
    <cellStyle name="Hyperlink 2 6" xfId="257"/>
    <cellStyle name="Hyperlink 2 6 2" xfId="258"/>
    <cellStyle name="Hyperlink 2 7" xfId="259"/>
    <cellStyle name="Hyperlink 2 7 2" xfId="260"/>
    <cellStyle name="Hyperlink 2 8" xfId="261"/>
    <cellStyle name="Hyperlink 2 8 2" xfId="262"/>
    <cellStyle name="Hyperlink 2 9" xfId="263"/>
    <cellStyle name="Hyperlink 2 9 2" xfId="264"/>
    <cellStyle name="Hyperlink 3" xfId="265"/>
    <cellStyle name="Hyperlink 4" xfId="266"/>
    <cellStyle name="Hyperlink 5" xfId="267"/>
    <cellStyle name="Hyperlink 5 2" xfId="268"/>
    <cellStyle name="Hyperlink 5 3" xfId="269"/>
    <cellStyle name="Hyperlink 5 6" xfId="270"/>
    <cellStyle name="Hyperlink 5 6 2" xfId="271"/>
    <cellStyle name="Hyperlink 6" xfId="272"/>
    <cellStyle name="Hyperlink 7" xfId="273"/>
    <cellStyle name="Hipersaitas" xfId="1088" builtinId="8"/>
    <cellStyle name="Hipersaitas 2" xfId="1085"/>
    <cellStyle name="Hipersaitas 3" xfId="1083"/>
    <cellStyle name="Input" xfId="274"/>
    <cellStyle name="Input 2" xfId="275"/>
    <cellStyle name="Input 3" xfId="276"/>
    <cellStyle name="Input 4" xfId="277"/>
    <cellStyle name="Input 5" xfId="278"/>
    <cellStyle name="Input 6" xfId="279"/>
    <cellStyle name="Input 7" xfId="280"/>
    <cellStyle name="Input 8" xfId="281"/>
    <cellStyle name="Input 9" xfId="282"/>
    <cellStyle name="Input_10VSAFAS2,3p" xfId="283"/>
    <cellStyle name="Įprastas" xfId="0" builtinId="0"/>
    <cellStyle name="Įprastas 2" xfId="284"/>
    <cellStyle name="Įprastas 3" xfId="285"/>
    <cellStyle name="Įprastas 4" xfId="1"/>
    <cellStyle name="Linked Cell" xfId="286"/>
    <cellStyle name="Linked Cell 2" xfId="287"/>
    <cellStyle name="Linked Cell 3" xfId="288"/>
    <cellStyle name="Linked Cell 4" xfId="289"/>
    <cellStyle name="Linked Cell 5" xfId="290"/>
    <cellStyle name="Linked Cell 6" xfId="291"/>
    <cellStyle name="Linked Cell 7" xfId="292"/>
    <cellStyle name="Linked Cell 8" xfId="293"/>
    <cellStyle name="Linked Cell 9" xfId="294"/>
    <cellStyle name="Linked Cell_10VSAFAS2,3p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eutral 9" xfId="304"/>
    <cellStyle name="Neutral_10VSAFAS2,3p" xfId="305"/>
    <cellStyle name="Normal 10" xfId="306"/>
    <cellStyle name="Normal 10 10" xfId="307"/>
    <cellStyle name="Normal 10 10 2" xfId="308"/>
    <cellStyle name="Normal 10 10 2 2" xfId="309"/>
    <cellStyle name="Normal 10 10 2 3" xfId="310"/>
    <cellStyle name="Normal 10 10 3" xfId="311"/>
    <cellStyle name="Normal 10 10 4" xfId="312"/>
    <cellStyle name="Normal 10 11" xfId="313"/>
    <cellStyle name="Normal 10 11 2" xfId="314"/>
    <cellStyle name="Normal 10 11 3" xfId="315"/>
    <cellStyle name="Normal 10 12" xfId="316"/>
    <cellStyle name="Normal 10 12 2" xfId="317"/>
    <cellStyle name="Normal 10 12 3" xfId="318"/>
    <cellStyle name="Normal 10 13" xfId="319"/>
    <cellStyle name="Normal 10 14" xfId="320"/>
    <cellStyle name="Normal 10 15" xfId="321"/>
    <cellStyle name="Normal 10 2" xfId="322"/>
    <cellStyle name="Normal 10 2 2" xfId="323"/>
    <cellStyle name="Normal 10 2 2 2" xfId="324"/>
    <cellStyle name="Normal 10 2 2 3" xfId="325"/>
    <cellStyle name="Normal 10 2 3" xfId="326"/>
    <cellStyle name="Normal 10 2 4" xfId="327"/>
    <cellStyle name="Normal 10 3" xfId="328"/>
    <cellStyle name="Normal 10 3 2" xfId="329"/>
    <cellStyle name="Normal 10 3 2 2" xfId="330"/>
    <cellStyle name="Normal 10 3 2 3" xfId="331"/>
    <cellStyle name="Normal 10 3 3" xfId="332"/>
    <cellStyle name="Normal 10 3 4" xfId="333"/>
    <cellStyle name="Normal 10 4" xfId="334"/>
    <cellStyle name="Normal 10 4 2" xfId="335"/>
    <cellStyle name="Normal 10 4 2 2" xfId="336"/>
    <cellStyle name="Normal 10 4 2 3" xfId="337"/>
    <cellStyle name="Normal 10 4 3" xfId="338"/>
    <cellStyle name="Normal 10 4 4" xfId="339"/>
    <cellStyle name="Normal 10 5" xfId="340"/>
    <cellStyle name="Normal 10 5 2" xfId="341"/>
    <cellStyle name="Normal 10 5 2 2" xfId="342"/>
    <cellStyle name="Normal 10 5 2 3" xfId="343"/>
    <cellStyle name="Normal 10 5 3" xfId="344"/>
    <cellStyle name="Normal 10 5 4" xfId="345"/>
    <cellStyle name="Normal 10 6" xfId="346"/>
    <cellStyle name="Normal 10 6 2" xfId="347"/>
    <cellStyle name="Normal 10 6 2 2" xfId="348"/>
    <cellStyle name="Normal 10 6 2 3" xfId="349"/>
    <cellStyle name="Normal 10 6 3" xfId="350"/>
    <cellStyle name="Normal 10 6 4" xfId="351"/>
    <cellStyle name="Normal 10 7" xfId="352"/>
    <cellStyle name="Normal 10 7 2" xfId="353"/>
    <cellStyle name="Normal 10 7 2 2" xfId="354"/>
    <cellStyle name="Normal 10 7 2 3" xfId="355"/>
    <cellStyle name="Normal 10 7 3" xfId="356"/>
    <cellStyle name="Normal 10 7 4" xfId="357"/>
    <cellStyle name="Normal 10 8" xfId="358"/>
    <cellStyle name="Normal 10 8 2" xfId="359"/>
    <cellStyle name="Normal 10 8 2 2" xfId="360"/>
    <cellStyle name="Normal 10 8 2 3" xfId="361"/>
    <cellStyle name="Normal 10 8 3" xfId="362"/>
    <cellStyle name="Normal 10 8 4" xfId="363"/>
    <cellStyle name="Normal 10 9" xfId="364"/>
    <cellStyle name="Normal 10 9 2" xfId="365"/>
    <cellStyle name="Normal 10 9 2 2" xfId="366"/>
    <cellStyle name="Normal 10 9 2 3" xfId="367"/>
    <cellStyle name="Normal 10 9 3" xfId="368"/>
    <cellStyle name="Normal 10 9 4" xfId="369"/>
    <cellStyle name="Normal 11" xfId="370"/>
    <cellStyle name="Normal 11 10" xfId="371"/>
    <cellStyle name="Normal 11 10 2" xfId="372"/>
    <cellStyle name="Normal 11 11" xfId="373"/>
    <cellStyle name="Normal 11 12" xfId="374"/>
    <cellStyle name="Normal 11 2" xfId="375"/>
    <cellStyle name="Normal 11 2 2" xfId="376"/>
    <cellStyle name="Normal 11 3" xfId="377"/>
    <cellStyle name="Normal 11 3 2" xfId="378"/>
    <cellStyle name="Normal 11 4" xfId="379"/>
    <cellStyle name="Normal 11 4 2" xfId="380"/>
    <cellStyle name="Normal 11 5" xfId="381"/>
    <cellStyle name="Normal 11 5 2" xfId="382"/>
    <cellStyle name="Normal 11 6" xfId="383"/>
    <cellStyle name="Normal 11 6 2" xfId="384"/>
    <cellStyle name="Normal 11 7" xfId="385"/>
    <cellStyle name="Normal 11 7 2" xfId="386"/>
    <cellStyle name="Normal 11 8" xfId="387"/>
    <cellStyle name="Normal 11 8 2" xfId="388"/>
    <cellStyle name="Normal 11 9" xfId="389"/>
    <cellStyle name="Normal 11 9 2" xfId="390"/>
    <cellStyle name="Normal 12" xfId="391"/>
    <cellStyle name="Normal 12 2" xfId="392"/>
    <cellStyle name="Normal 12 3" xfId="393"/>
    <cellStyle name="Normal 12_Nepakeistos VSAFAS formos 2012 metams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5" xfId="403"/>
    <cellStyle name="Normal 14" xfId="404"/>
    <cellStyle name="Normal 14 2" xfId="405"/>
    <cellStyle name="Normal 14 2 2" xfId="406"/>
    <cellStyle name="Normal 14 2 3" xfId="407"/>
    <cellStyle name="Normal 14 3" xfId="408"/>
    <cellStyle name="Normal 14 3 2" xfId="409"/>
    <cellStyle name="Normal 14 3 3" xfId="410"/>
    <cellStyle name="Normal 14 4" xfId="411"/>
    <cellStyle name="Normal 14 5" xfId="412"/>
    <cellStyle name="Normal 15" xfId="413"/>
    <cellStyle name="Normal 15 2" xfId="414"/>
    <cellStyle name="Normal 15 2 2" xfId="415"/>
    <cellStyle name="Normal 15 2 3" xfId="416"/>
    <cellStyle name="Normal 15 3" xfId="417"/>
    <cellStyle name="Normal 15 3 2" xfId="418"/>
    <cellStyle name="Normal 15 3 3" xfId="419"/>
    <cellStyle name="Normal 15 4" xfId="420"/>
    <cellStyle name="Normal 15 5" xfId="421"/>
    <cellStyle name="Normal 16" xfId="422"/>
    <cellStyle name="Normal 16 10" xfId="423"/>
    <cellStyle name="Normal 16 10 2" xfId="424"/>
    <cellStyle name="Normal 16 10 2 2" xfId="425"/>
    <cellStyle name="Normal 16 10 2 3" xfId="426"/>
    <cellStyle name="Normal 16 10 3" xfId="427"/>
    <cellStyle name="Normal 16 10 4" xfId="428"/>
    <cellStyle name="Normal 16 11" xfId="429"/>
    <cellStyle name="Normal 16 11 2" xfId="430"/>
    <cellStyle name="Normal 16 11 3" xfId="431"/>
    <cellStyle name="Normal 16 11 4" xfId="432"/>
    <cellStyle name="Normal 16 12" xfId="433"/>
    <cellStyle name="Normal 16 12 2" xfId="434"/>
    <cellStyle name="Normal 16 12 3" xfId="435"/>
    <cellStyle name="Normal 16 13" xfId="436"/>
    <cellStyle name="Normal 16 13 10" xfId="437"/>
    <cellStyle name="Normal 16 13 11" xfId="438"/>
    <cellStyle name="Normal 16 13 12" xfId="439"/>
    <cellStyle name="Normal 16 13 2" xfId="440"/>
    <cellStyle name="Normal 16 13 2 2" xfId="441"/>
    <cellStyle name="Normal 16 13 2 2 2" xfId="442"/>
    <cellStyle name="Normal 16 13 2 2 3" xfId="443"/>
    <cellStyle name="Normal 16 13 2 2_VSAKIS-Tarpusavio operacijos-vidines operacijos-ketv-2010 11 15" xfId="444"/>
    <cellStyle name="Normal 16 13 2 3" xfId="445"/>
    <cellStyle name="Normal 16 13 2 4" xfId="446"/>
    <cellStyle name="Normal 16 13 2_VSAKIS-Tarpusavio operacijos-vidines operacijos-ketv-2010 11 15" xfId="447"/>
    <cellStyle name="Normal 16 13 3" xfId="448"/>
    <cellStyle name="Normal 16 13 3 2" xfId="449"/>
    <cellStyle name="Normal 16 13 3 2 2" xfId="450"/>
    <cellStyle name="Normal 16 13 3 2 3" xfId="451"/>
    <cellStyle name="Normal 16 13 3 2_VSAKIS-Tarpusavio operacijos-vidines operacijos-ketv-2010 11 15" xfId="452"/>
    <cellStyle name="Normal 16 13 3 3" xfId="453"/>
    <cellStyle name="Normal 16 13 3 4" xfId="454"/>
    <cellStyle name="Normal 16 13 3_VSAKIS-Tarpusavio operacijos-vidines operacijos-ketv-2010 11 15" xfId="455"/>
    <cellStyle name="Normal 16 13 4" xfId="456"/>
    <cellStyle name="Normal 16 13 4 2" xfId="457"/>
    <cellStyle name="Normal 16 13 4 3" xfId="458"/>
    <cellStyle name="Normal 16 13 4_VSAKIS-Tarpusavio operacijos-vidines operacijos-ketv-2010 11 15" xfId="459"/>
    <cellStyle name="Normal 16 13 5" xfId="460"/>
    <cellStyle name="Normal 16 13 6" xfId="461"/>
    <cellStyle name="Normal 16 13 7" xfId="462"/>
    <cellStyle name="Normal 16 13 9" xfId="463"/>
    <cellStyle name="Normal 16 13_VSAKIS-Tarpusavio operacijos-vidines operacijos-ketv-2010 11 15" xfId="464"/>
    <cellStyle name="Normal 16 14" xfId="465"/>
    <cellStyle name="Normal 16 14 2" xfId="466"/>
    <cellStyle name="Normal 16 14 2 2" xfId="467"/>
    <cellStyle name="Normal 16 14 2 3" xfId="468"/>
    <cellStyle name="Normal 16 14 2_VSAKIS-Tarpusavio operacijos-vidines operacijos-ketv-2010 11 15" xfId="469"/>
    <cellStyle name="Normal 16 14 3" xfId="470"/>
    <cellStyle name="Normal 16 14 4" xfId="471"/>
    <cellStyle name="Normal 16 14_VSAKIS-Tarpusavio operacijos-vidines operacijos-ketv-2010 11 15" xfId="472"/>
    <cellStyle name="Normal 16 15" xfId="473"/>
    <cellStyle name="Normal 16 15 2" xfId="474"/>
    <cellStyle name="Normal 16 15 3" xfId="475"/>
    <cellStyle name="Normal 16 15_VSAKIS-Tarpusavio operacijos-vidines operacijos-ketv-2010 11 15" xfId="476"/>
    <cellStyle name="Normal 16 16" xfId="477"/>
    <cellStyle name="Normal 16 17" xfId="478"/>
    <cellStyle name="Normal 16 18" xfId="479"/>
    <cellStyle name="Normal 16 2" xfId="480"/>
    <cellStyle name="Normal 16 2 2" xfId="481"/>
    <cellStyle name="Normal 16 2 2 2" xfId="482"/>
    <cellStyle name="Normal 16 2 2 3" xfId="483"/>
    <cellStyle name="Normal 16 2 3" xfId="484"/>
    <cellStyle name="Normal 16 2 3 2" xfId="485"/>
    <cellStyle name="Normal 16 2 3 3" xfId="486"/>
    <cellStyle name="Normal 16 2 4" xfId="487"/>
    <cellStyle name="Normal 16 2 5" xfId="488"/>
    <cellStyle name="Normal 16 3" xfId="489"/>
    <cellStyle name="Normal 16 3 2" xfId="490"/>
    <cellStyle name="Normal 16 3 2 2" xfId="491"/>
    <cellStyle name="Normal 16 3 2 3" xfId="492"/>
    <cellStyle name="Normal 16 3 3" xfId="493"/>
    <cellStyle name="Normal 16 3 4" xfId="494"/>
    <cellStyle name="Normal 16 4" xfId="495"/>
    <cellStyle name="Normal 16 4 2" xfId="496"/>
    <cellStyle name="Normal 16 4 2 2" xfId="497"/>
    <cellStyle name="Normal 16 4 2 3" xfId="498"/>
    <cellStyle name="Normal 16 4 3" xfId="499"/>
    <cellStyle name="Normal 16 4 4" xfId="500"/>
    <cellStyle name="Normal 16 5" xfId="501"/>
    <cellStyle name="Normal 16 5 2" xfId="502"/>
    <cellStyle name="Normal 16 5 2 2" xfId="503"/>
    <cellStyle name="Normal 16 5 2 3" xfId="504"/>
    <cellStyle name="Normal 16 5 3" xfId="505"/>
    <cellStyle name="Normal 16 5 4" xfId="506"/>
    <cellStyle name="Normal 16 6" xfId="507"/>
    <cellStyle name="Normal 16 6 2" xfId="508"/>
    <cellStyle name="Normal 16 6 2 2" xfId="509"/>
    <cellStyle name="Normal 16 6 2 3" xfId="510"/>
    <cellStyle name="Normal 16 6 3" xfId="511"/>
    <cellStyle name="Normal 16 6 4" xfId="512"/>
    <cellStyle name="Normal 16 7" xfId="513"/>
    <cellStyle name="Normal 16 7 2" xfId="514"/>
    <cellStyle name="Normal 16 7 2 2" xfId="515"/>
    <cellStyle name="Normal 16 7 2 3" xfId="516"/>
    <cellStyle name="Normal 16 7 3" xfId="517"/>
    <cellStyle name="Normal 16 7 4" xfId="518"/>
    <cellStyle name="Normal 16 7 5" xfId="519"/>
    <cellStyle name="Normal 16 7 6" xfId="520"/>
    <cellStyle name="Normal 16 7_VSAKIS-Tarpusavio operacijos-2010 11 12" xfId="521"/>
    <cellStyle name="Normal 16 8" xfId="522"/>
    <cellStyle name="Normal 16 8 2" xfId="523"/>
    <cellStyle name="Normal 16 8 2 2" xfId="524"/>
    <cellStyle name="Normal 16 8 2 3" xfId="525"/>
    <cellStyle name="Normal 16 8 3" xfId="526"/>
    <cellStyle name="Normal 16 8 4" xfId="527"/>
    <cellStyle name="Normal 16 9" xfId="528"/>
    <cellStyle name="Normal 16 9 2" xfId="529"/>
    <cellStyle name="Normal 16 9 2 2" xfId="530"/>
    <cellStyle name="Normal 16 9 2 3" xfId="531"/>
    <cellStyle name="Normal 16 9 3" xfId="532"/>
    <cellStyle name="Normal 16 9 4" xfId="533"/>
    <cellStyle name="Normal 17" xfId="534"/>
    <cellStyle name="Normal 17 10" xfId="535"/>
    <cellStyle name="Normal 17 10 2" xfId="536"/>
    <cellStyle name="Normal 17 10 2 2" xfId="537"/>
    <cellStyle name="Normal 17 10 2 3" xfId="538"/>
    <cellStyle name="Normal 17 10 3" xfId="539"/>
    <cellStyle name="Normal 17 10 7" xfId="540"/>
    <cellStyle name="Normal 17 11" xfId="541"/>
    <cellStyle name="Normal 17 11 2" xfId="542"/>
    <cellStyle name="Normal 17 11 3" xfId="543"/>
    <cellStyle name="Normal 17 11 4" xfId="544"/>
    <cellStyle name="Normal 17 11 5" xfId="545"/>
    <cellStyle name="Normal 17 11 6" xfId="546"/>
    <cellStyle name="Normal 17 11_VSAKIS-Tarpusavio operacijos-2010 11 12" xfId="547"/>
    <cellStyle name="Normal 17 12" xfId="548"/>
    <cellStyle name="Normal 17 12 2" xfId="549"/>
    <cellStyle name="Normal 17 12 3" xfId="550"/>
    <cellStyle name="Normal 17 13" xfId="551"/>
    <cellStyle name="Normal 17 13 2" xfId="552"/>
    <cellStyle name="Normal 17 13 3" xfId="553"/>
    <cellStyle name="Normal 17 14" xfId="554"/>
    <cellStyle name="Normal 17 2" xfId="555"/>
    <cellStyle name="Normal 17 2 2" xfId="556"/>
    <cellStyle name="Normal 17 2 2 2" xfId="557"/>
    <cellStyle name="Normal 17 2 2 3" xfId="558"/>
    <cellStyle name="Normal 17 2 3" xfId="559"/>
    <cellStyle name="Normal 17 2 4" xfId="560"/>
    <cellStyle name="Normal 17 3" xfId="561"/>
    <cellStyle name="Normal 17 3 2" xfId="562"/>
    <cellStyle name="Normal 17 3 2 2" xfId="563"/>
    <cellStyle name="Normal 17 3 2 3" xfId="564"/>
    <cellStyle name="Normal 17 3 3" xfId="565"/>
    <cellStyle name="Normal 17 3 4" xfId="566"/>
    <cellStyle name="Normal 17 4" xfId="567"/>
    <cellStyle name="Normal 17 4 2" xfId="568"/>
    <cellStyle name="Normal 17 4 2 2" xfId="569"/>
    <cellStyle name="Normal 17 4 2 3" xfId="570"/>
    <cellStyle name="Normal 17 4 3" xfId="571"/>
    <cellStyle name="Normal 17 4 4" xfId="572"/>
    <cellStyle name="Normal 17 5" xfId="573"/>
    <cellStyle name="Normal 17 5 2" xfId="574"/>
    <cellStyle name="Normal 17 5 2 2" xfId="575"/>
    <cellStyle name="Normal 17 5 2 3" xfId="576"/>
    <cellStyle name="Normal 17 5 3" xfId="577"/>
    <cellStyle name="Normal 17 5 4" xfId="578"/>
    <cellStyle name="Normal 17 6" xfId="579"/>
    <cellStyle name="Normal 17 6 2" xfId="580"/>
    <cellStyle name="Normal 17 6 2 2" xfId="581"/>
    <cellStyle name="Normal 17 6 2 3" xfId="582"/>
    <cellStyle name="Normal 17 6 3" xfId="583"/>
    <cellStyle name="Normal 17 6 4" xfId="584"/>
    <cellStyle name="Normal 17 7" xfId="585"/>
    <cellStyle name="Normal 17 7 2" xfId="586"/>
    <cellStyle name="Normal 17 7 2 2" xfId="587"/>
    <cellStyle name="Normal 17 7 2 3" xfId="588"/>
    <cellStyle name="Normal 17 7 3" xfId="589"/>
    <cellStyle name="Normal 17 7 4" xfId="590"/>
    <cellStyle name="Normal 17 8" xfId="591"/>
    <cellStyle name="Normal 17 8 2" xfId="592"/>
    <cellStyle name="Normal 17 8 2 2" xfId="593"/>
    <cellStyle name="Normal 17 8 2 3" xfId="594"/>
    <cellStyle name="Normal 17 8 3" xfId="595"/>
    <cellStyle name="Normal 17 8 4" xfId="596"/>
    <cellStyle name="Normal 17 9" xfId="597"/>
    <cellStyle name="Normal 17 9 2" xfId="598"/>
    <cellStyle name="Normal 17 9 2 2" xfId="599"/>
    <cellStyle name="Normal 17 9 2 3" xfId="600"/>
    <cellStyle name="Normal 17 9 3" xfId="601"/>
    <cellStyle name="Normal 17 9 4" xfId="602"/>
    <cellStyle name="Normal 18" xfId="603"/>
    <cellStyle name="Normal 18 2" xfId="604"/>
    <cellStyle name="Normal 18 2 2" xfId="605"/>
    <cellStyle name="Normal 18 2 3" xfId="606"/>
    <cellStyle name="Normal 18 3" xfId="607"/>
    <cellStyle name="Normal 18 3 2" xfId="608"/>
    <cellStyle name="Normal 18 3 2 2" xfId="609"/>
    <cellStyle name="Normal 18 3 2 2 2" xfId="610"/>
    <cellStyle name="Normal 18 3 2 2 3" xfId="611"/>
    <cellStyle name="Normal 18 3 2 2_VSAKIS-Tarpusavio operacijos-vidines operacijos-ketv-2010 11 15" xfId="612"/>
    <cellStyle name="Normal 18 3 2 3" xfId="613"/>
    <cellStyle name="Normal 18 3 2 4" xfId="614"/>
    <cellStyle name="Normal 18 3 2_VSAKIS-Tarpusavio operacijos-vidines operacijos-ketv-2010 11 15" xfId="615"/>
    <cellStyle name="Normal 18 3 3" xfId="616"/>
    <cellStyle name="Normal 18 3 3 2" xfId="617"/>
    <cellStyle name="Normal 18 3 3 2 2" xfId="618"/>
    <cellStyle name="Normal 18 3 3 2 3" xfId="619"/>
    <cellStyle name="Normal 18 3 3 2_VSAKIS-Tarpusavio operacijos-vidines operacijos-ketv-2010 11 15" xfId="620"/>
    <cellStyle name="Normal 18 3 3 3" xfId="621"/>
    <cellStyle name="Normal 18 3 3 4" xfId="622"/>
    <cellStyle name="Normal 18 3 3_VSAKIS-Tarpusavio operacijos-vidines operacijos-ketv-2010 11 15" xfId="623"/>
    <cellStyle name="Normal 18 3 4" xfId="624"/>
    <cellStyle name="Normal 18 3 4 2" xfId="625"/>
    <cellStyle name="Normal 18 3 4 3" xfId="626"/>
    <cellStyle name="Normal 18 3 4_VSAKIS-Tarpusavio operacijos-vidines operacijos-ketv-2010 11 15" xfId="627"/>
    <cellStyle name="Normal 18 3 5" xfId="628"/>
    <cellStyle name="Normal 18 3 6" xfId="629"/>
    <cellStyle name="Normal 18 3_VSAKIS-Tarpusavio operacijos-vidines operacijos-ketv-2010 11 15" xfId="630"/>
    <cellStyle name="Normal 18 4" xfId="631"/>
    <cellStyle name="Normal 18 4 2" xfId="632"/>
    <cellStyle name="Normal 18 4 2 2" xfId="633"/>
    <cellStyle name="Normal 18 4 2 3" xfId="634"/>
    <cellStyle name="Normal 18 4 2_VSAKIS-Tarpusavio operacijos-vidines operacijos-ketv-2010 11 15" xfId="635"/>
    <cellStyle name="Normal 18 4 3" xfId="636"/>
    <cellStyle name="Normal 18 4 4" xfId="637"/>
    <cellStyle name="Normal 18 4_VSAKIS-Tarpusavio operacijos-vidines operacijos-ketv-2010 11 15" xfId="638"/>
    <cellStyle name="Normal 18 5" xfId="639"/>
    <cellStyle name="Normal 18 5 2" xfId="640"/>
    <cellStyle name="Normal 18 5 3" xfId="641"/>
    <cellStyle name="Normal 18 5_VSAKIS-Tarpusavio operacijos-vidines operacijos-ketv-2010 11 15" xfId="642"/>
    <cellStyle name="Normal 18 6" xfId="643"/>
    <cellStyle name="Normal 18 7" xfId="644"/>
    <cellStyle name="Normal 18 8" xfId="645"/>
    <cellStyle name="Normal 19" xfId="646"/>
    <cellStyle name="Normal 19 10" xfId="647"/>
    <cellStyle name="Normal 19 2" xfId="648"/>
    <cellStyle name="Normal 19 2 2" xfId="649"/>
    <cellStyle name="Normal 19 2 3" xfId="650"/>
    <cellStyle name="Normal 19 2 6" xfId="651"/>
    <cellStyle name="Normal 19 2_VSAKIS-Tarpusavio operacijos-2010 11 12" xfId="652"/>
    <cellStyle name="Normal 19 3" xfId="653"/>
    <cellStyle name="Normal 19 3 2" xfId="654"/>
    <cellStyle name="Normal 19 3 2 2" xfId="655"/>
    <cellStyle name="Normal 19 3 2 2 2" xfId="656"/>
    <cellStyle name="Normal 19 3 2 2 3" xfId="657"/>
    <cellStyle name="Normal 19 3 2 2_VSAKIS-Tarpusavio operacijos-vidines operacijos-ketv-2010 11 15" xfId="658"/>
    <cellStyle name="Normal 19 3 2 3" xfId="659"/>
    <cellStyle name="Normal 19 3 2 4" xfId="660"/>
    <cellStyle name="Normal 19 3 2_VSAKIS-Tarpusavio operacijos-vidines operacijos-ketv-2010 11 15" xfId="661"/>
    <cellStyle name="Normal 19 3 3" xfId="662"/>
    <cellStyle name="Normal 19 3 3 2" xfId="663"/>
    <cellStyle name="Normal 19 3 3 2 2" xfId="664"/>
    <cellStyle name="Normal 19 3 3 2 3" xfId="665"/>
    <cellStyle name="Normal 19 3 3 2_VSAKIS-Tarpusavio operacijos-vidines operacijos-ketv-2010 11 15" xfId="666"/>
    <cellStyle name="Normal 19 3 3 3" xfId="667"/>
    <cellStyle name="Normal 19 3 3 4" xfId="668"/>
    <cellStyle name="Normal 19 3 3_VSAKIS-Tarpusavio operacijos-vidines operacijos-ketv-2010 11 15" xfId="669"/>
    <cellStyle name="Normal 19 3 4" xfId="670"/>
    <cellStyle name="Normal 19 3 4 2" xfId="671"/>
    <cellStyle name="Normal 19 3 4 3" xfId="672"/>
    <cellStyle name="Normal 19 3 4_VSAKIS-Tarpusavio operacijos-vidines operacijos-ketv-2010 11 15" xfId="673"/>
    <cellStyle name="Normal 19 3 5" xfId="674"/>
    <cellStyle name="Normal 19 3 6" xfId="675"/>
    <cellStyle name="Normal 19 3 7" xfId="676"/>
    <cellStyle name="Normal 19 3 7 2" xfId="677"/>
    <cellStyle name="Normal 19 3 8" xfId="678"/>
    <cellStyle name="Normal 19 3_VSAKIS-Tarpusavio operacijos-vidines operacijos-ketv-2010 11 15" xfId="679"/>
    <cellStyle name="Normal 19 4" xfId="680"/>
    <cellStyle name="Normal 19 4 2" xfId="681"/>
    <cellStyle name="Normal 19 4 2 2" xfId="682"/>
    <cellStyle name="Normal 19 4 2 3" xfId="683"/>
    <cellStyle name="Normal 19 4 2_VSAKIS-Tarpusavio operacijos-vidines operacijos-ketv-2010 11 15" xfId="684"/>
    <cellStyle name="Normal 19 4 3" xfId="685"/>
    <cellStyle name="Normal 19 4 4" xfId="686"/>
    <cellStyle name="Normal 19 4_VSAKIS-Tarpusavio operacijos-vidines operacijos-ketv-2010 11 15" xfId="687"/>
    <cellStyle name="Normal 19 5" xfId="688"/>
    <cellStyle name="Normal 19 5 2" xfId="689"/>
    <cellStyle name="Normal 19 5 3" xfId="690"/>
    <cellStyle name="Normal 19 5_VSAKIS-Tarpusavio operacijos-vidines operacijos-ketv-2010 11 15" xfId="691"/>
    <cellStyle name="Normal 19 6" xfId="692"/>
    <cellStyle name="Normal 19 7" xfId="693"/>
    <cellStyle name="Normal 19 8" xfId="694"/>
    <cellStyle name="Normal 19 9" xfId="695"/>
    <cellStyle name="Normal 19_VSAKIS-Tarpusavio operacijos-2010 11 12" xfId="696"/>
    <cellStyle name="Normal 2" xfId="697"/>
    <cellStyle name="Normal 2 10" xfId="698"/>
    <cellStyle name="Normal 2 11" xfId="699"/>
    <cellStyle name="Normal 2 2" xfId="700"/>
    <cellStyle name="Normal 2 2 2" xfId="701"/>
    <cellStyle name="Normal 2 2 2 2" xfId="702"/>
    <cellStyle name="Normal 2 2 2 2 2" xfId="703"/>
    <cellStyle name="Normal 2 2 2 2 3" xfId="704"/>
    <cellStyle name="Normal 2 2 2 3" xfId="705"/>
    <cellStyle name="Normal 2 2 2 4" xfId="706"/>
    <cellStyle name="Normal 2 2 2 41" xfId="707"/>
    <cellStyle name="Normal 2 2 2 5" xfId="708"/>
    <cellStyle name="Normal 2 2 2 6" xfId="709"/>
    <cellStyle name="Normal 2 2 2 7" xfId="710"/>
    <cellStyle name="Normal 2 2 2_VSAKIS-Tarpusavio operacijos-2010 11 12" xfId="711"/>
    <cellStyle name="Normal 2 2 3" xfId="712"/>
    <cellStyle name="Normal 2 2 3 2" xfId="713"/>
    <cellStyle name="Normal 2 2 3 3" xfId="714"/>
    <cellStyle name="Normal 2 2 4" xfId="715"/>
    <cellStyle name="Normal 2 2_VSAKIS-Tarpusavio operacijos-2010 11 12" xfId="716"/>
    <cellStyle name="Normal 2 3" xfId="717"/>
    <cellStyle name="Normal 2 3 2" xfId="718"/>
    <cellStyle name="Normal 2 3 2 2" xfId="719"/>
    <cellStyle name="Normal 2 3 2 3" xfId="720"/>
    <cellStyle name="Normal 2 3 3" xfId="721"/>
    <cellStyle name="Normal 2 3 3 2" xfId="722"/>
    <cellStyle name="Normal 2 3 3 3" xfId="723"/>
    <cellStyle name="Normal 2 3 4" xfId="724"/>
    <cellStyle name="Normal 2 3 5" xfId="725"/>
    <cellStyle name="Normal 2 3 6" xfId="726"/>
    <cellStyle name="Normal 2 3 7" xfId="727"/>
    <cellStyle name="Normal 2 4" xfId="728"/>
    <cellStyle name="Normal 2 5" xfId="729"/>
    <cellStyle name="Normal 2 5 2" xfId="730"/>
    <cellStyle name="Normal 2 5 2 2" xfId="731"/>
    <cellStyle name="Normal 2 5 2 2 2" xfId="732"/>
    <cellStyle name="Normal 2 5 2 2 3" xfId="733"/>
    <cellStyle name="Normal 2 5 2 2_VSAKIS-Tarpusavio operacijos-vidines operacijos-ketv-2010 11 15" xfId="734"/>
    <cellStyle name="Normal 2 5 2 3" xfId="735"/>
    <cellStyle name="Normal 2 5 2 4" xfId="736"/>
    <cellStyle name="Normal 2 5 2_VSAKIS-Tarpusavio operacijos-vidines operacijos-ketv-2010 11 15" xfId="737"/>
    <cellStyle name="Normal 2 5 3" xfId="738"/>
    <cellStyle name="Normal 2 5 3 2" xfId="739"/>
    <cellStyle name="Normal 2 5 3 2 2" xfId="740"/>
    <cellStyle name="Normal 2 5 3 2 3" xfId="741"/>
    <cellStyle name="Normal 2 5 3 2_VSAKIS-Tarpusavio operacijos-vidines operacijos-ketv-2010 11 15" xfId="742"/>
    <cellStyle name="Normal 2 5 3 3" xfId="743"/>
    <cellStyle name="Normal 2 5 3 4" xfId="744"/>
    <cellStyle name="Normal 2 5 3_VSAKIS-Tarpusavio operacijos-vidines operacijos-ketv-2010 11 15" xfId="745"/>
    <cellStyle name="Normal 2 5 4" xfId="746"/>
    <cellStyle name="Normal 2 5 4 2" xfId="747"/>
    <cellStyle name="Normal 2 5 4 3" xfId="748"/>
    <cellStyle name="Normal 2 5 4_VSAKIS-Tarpusavio operacijos-vidines operacijos-ketv-2010 11 15" xfId="749"/>
    <cellStyle name="Normal 2 5 5" xfId="750"/>
    <cellStyle name="Normal 2 5 6" xfId="751"/>
    <cellStyle name="Normal 2 5 7" xfId="752"/>
    <cellStyle name="Normal 2 5_VSAKIS-Tarpusavio operacijos-vidines operacijos-ketv-2010 11 15" xfId="753"/>
    <cellStyle name="Normal 2 6" xfId="754"/>
    <cellStyle name="Normal 2 6 2" xfId="755"/>
    <cellStyle name="Normal 2 6 2 2" xfId="756"/>
    <cellStyle name="Normal 2 6 2 3" xfId="757"/>
    <cellStyle name="Normal 2 6 2_VSAKIS-Tarpusavio operacijos-vidines operacijos-ketv-2010 11 15" xfId="758"/>
    <cellStyle name="Normal 2 6 3" xfId="759"/>
    <cellStyle name="Normal 2 6 4" xfId="760"/>
    <cellStyle name="Normal 2 6_VSAKIS-Tarpusavio operacijos-vidines operacijos-ketv-2010 11 15" xfId="761"/>
    <cellStyle name="Normal 2 7" xfId="762"/>
    <cellStyle name="Normal 2 7 2" xfId="763"/>
    <cellStyle name="Normal 2 7 3" xfId="764"/>
    <cellStyle name="Normal 2 7_VSAKIS-Tarpusavio operacijos-vidines operacijos-ketv-2010 11 15" xfId="765"/>
    <cellStyle name="Normal 2 8" xfId="766"/>
    <cellStyle name="Normal 2 9" xfId="767"/>
    <cellStyle name="Normal 2 9 2" xfId="768"/>
    <cellStyle name="Normal 2_VSAKIS-Tarpusavio operacijos-2010 11 12" xfId="769"/>
    <cellStyle name="Normal 20" xfId="770"/>
    <cellStyle name="Normal 20 2" xfId="771"/>
    <cellStyle name="Normal 20 2 2" xfId="772"/>
    <cellStyle name="Normal 20 2 3" xfId="773"/>
    <cellStyle name="Normal 20 2 4" xfId="774"/>
    <cellStyle name="Normal 20 2_VSAKIS-Tarpusavio operacijos-2010 11 12" xfId="775"/>
    <cellStyle name="Normal 20 3" xfId="776"/>
    <cellStyle name="Normal 20 4" xfId="777"/>
    <cellStyle name="Normal 20 41" xfId="778"/>
    <cellStyle name="Normal 20 41 2" xfId="779"/>
    <cellStyle name="Normal 20 5" xfId="780"/>
    <cellStyle name="Normal 20 6" xfId="781"/>
    <cellStyle name="Normal 20_VSAKIS-Tarpusavio operacijos-2010 11 12" xfId="782"/>
    <cellStyle name="Normal 21" xfId="783"/>
    <cellStyle name="Normal 21 10" xfId="784"/>
    <cellStyle name="Normal 21 11" xfId="785"/>
    <cellStyle name="Normal 21 12" xfId="786"/>
    <cellStyle name="Normal 21 2" xfId="787"/>
    <cellStyle name="Normal 21 2 11" xfId="788"/>
    <cellStyle name="Normal 21 2 2" xfId="789"/>
    <cellStyle name="Normal 21 2 2 2" xfId="790"/>
    <cellStyle name="Normal 21 2 2 2 2" xfId="791"/>
    <cellStyle name="Normal 21 2 2 2 3" xfId="792"/>
    <cellStyle name="Normal 21 2 2 2_VSAKIS-Tarpusavio operacijos-vidines operacijos-ketv-2010 11 15" xfId="793"/>
    <cellStyle name="Normal 21 2 2 3" xfId="794"/>
    <cellStyle name="Normal 21 2 2 4" xfId="795"/>
    <cellStyle name="Normal 21 2 2 5" xfId="796"/>
    <cellStyle name="Normal 21 2 2 5 2" xfId="797"/>
    <cellStyle name="Normal 21 2 2 5 7" xfId="798"/>
    <cellStyle name="Normal 21 2 2 5_VSAKIS-Tarpusavio operacijos-vidines operacijos-ketv-2010 11 15" xfId="799"/>
    <cellStyle name="Normal 21 2 2_VSAKIS-Tarpusavio operacijos-vidines operacijos-ketv-2010 11 15" xfId="800"/>
    <cellStyle name="Normal 21 2 3" xfId="801"/>
    <cellStyle name="Normal 21 2 3 2" xfId="802"/>
    <cellStyle name="Normal 21 2 3 3" xfId="803"/>
    <cellStyle name="Normal 21 2 3_VSAKIS-Tarpusavio operacijos-vidines operacijos-ketv-2010 11 15" xfId="804"/>
    <cellStyle name="Normal 21 2 4" xfId="805"/>
    <cellStyle name="Normal 21 2 5" xfId="806"/>
    <cellStyle name="Normal 21 2 6" xfId="807"/>
    <cellStyle name="Normal 21 2 6 2" xfId="808"/>
    <cellStyle name="Normal 21 2 6_VSAKIS-Tarpusavio operacijos-vidines operacijos-ketv-2010 11 15" xfId="809"/>
    <cellStyle name="Normal 21 2_VSAKIS-Tarpusavio operacijos-vidines operacijos-ketv-2010 11 15" xfId="810"/>
    <cellStyle name="Normal 21 3" xfId="811"/>
    <cellStyle name="Normal 21 3 10" xfId="812"/>
    <cellStyle name="Normal 21 3 2" xfId="813"/>
    <cellStyle name="Normal 21 3 2 2" xfId="814"/>
    <cellStyle name="Normal 21 3 2 3" xfId="815"/>
    <cellStyle name="Normal 21 3 2_VSAKIS-Tarpusavio operacijos-vidines operacijos-ketv-2010 11 15" xfId="816"/>
    <cellStyle name="Normal 21 3 3" xfId="817"/>
    <cellStyle name="Normal 21 3 4" xfId="818"/>
    <cellStyle name="Normal 21 3 5" xfId="819"/>
    <cellStyle name="Normal 21 3_VSAKIS-Tarpusavio operacijos-vidines operacijos-ketv-2010 11 15" xfId="820"/>
    <cellStyle name="Normal 21 4" xfId="821"/>
    <cellStyle name="Normal 21 4 2" xfId="822"/>
    <cellStyle name="Normal 21 4 2 2" xfId="823"/>
    <cellStyle name="Normal 21 4 2 3" xfId="824"/>
    <cellStyle name="Normal 21 4 2_VSAKIS-Tarpusavio operacijos-vidines operacijos-ketv-2010 11 15" xfId="825"/>
    <cellStyle name="Normal 21 4 3" xfId="826"/>
    <cellStyle name="Normal 21 4 4" xfId="827"/>
    <cellStyle name="Normal 21 4_VSAKIS-Tarpusavio operacijos-vidines operacijos-ketv-2010 11 15" xfId="828"/>
    <cellStyle name="Normal 21 5" xfId="829"/>
    <cellStyle name="Normal 21 5 2" xfId="830"/>
    <cellStyle name="Normal 21 5 3" xfId="831"/>
    <cellStyle name="Normal 21 5 4" xfId="832"/>
    <cellStyle name="Normal 21 5 9" xfId="833"/>
    <cellStyle name="Normal 21 5_VSAKIS-Tarpusavio operacijos-vidines operacijos-ketv-2010 11 15" xfId="834"/>
    <cellStyle name="Normal 21 6" xfId="835"/>
    <cellStyle name="Normal 21 6 10" xfId="836"/>
    <cellStyle name="Normal 21 6 2" xfId="837"/>
    <cellStyle name="Normal 21 6 3" xfId="838"/>
    <cellStyle name="Normal 21 6 3 2" xfId="839"/>
    <cellStyle name="Normal 21 6 3_VSAKIS-Tarpusavio operacijos-vidines operacijos-ketv-2010 11 15" xfId="840"/>
    <cellStyle name="Normal 21 6 4" xfId="841"/>
    <cellStyle name="Normal 21 6 5" xfId="842"/>
    <cellStyle name="Normal 21 6 6" xfId="843"/>
    <cellStyle name="Normal 21 6_VSAKIS-Tarpusavio operacijos-vidines operacijos-ketv-2010 11 15" xfId="844"/>
    <cellStyle name="Normal 21 7" xfId="845"/>
    <cellStyle name="Normal 21 8" xfId="846"/>
    <cellStyle name="Normal 21 8 2" xfId="847"/>
    <cellStyle name="Normal 21 8 3" xfId="848"/>
    <cellStyle name="Normal 21 8_VSAKIS-Tarpusavio operacijos-vidines operacijos-ketv-2010 11 15" xfId="849"/>
    <cellStyle name="Normal 21 9" xfId="850"/>
    <cellStyle name="Normal 21_VSAKIS-Tarpusavio operacijos-2010 11 12" xfId="851"/>
    <cellStyle name="Normal 22" xfId="852"/>
    <cellStyle name="Normal 22 2" xfId="853"/>
    <cellStyle name="Normal 22 2 2" xfId="854"/>
    <cellStyle name="Normal 22 2 3" xfId="855"/>
    <cellStyle name="Normal 22 3" xfId="856"/>
    <cellStyle name="Normal 22_VSAKIS-D.A.2.4-PD-2priedas-2010 10 06-EY_ old" xfId="857"/>
    <cellStyle name="Normal 23" xfId="858"/>
    <cellStyle name="Normal 23 2" xfId="859"/>
    <cellStyle name="Normal 23 2 2" xfId="860"/>
    <cellStyle name="Normal 23 2 3" xfId="861"/>
    <cellStyle name="Normal 23 3" xfId="862"/>
    <cellStyle name="Normal 23 3 2" xfId="863"/>
    <cellStyle name="Normal 23 3 3" xfId="864"/>
    <cellStyle name="Normal 23 4" xfId="865"/>
    <cellStyle name="Normal 23 5" xfId="866"/>
    <cellStyle name="Normal 24" xfId="867"/>
    <cellStyle name="Normal 24 2" xfId="868"/>
    <cellStyle name="Normal 24 3" xfId="869"/>
    <cellStyle name="Normal 25" xfId="870"/>
    <cellStyle name="Normal 25 2" xfId="871"/>
    <cellStyle name="Normal 25_VSAKIS-Tarpusavio operacijos-vidines operacijos-ketv-2010 11 15" xfId="872"/>
    <cellStyle name="Normal 26" xfId="873"/>
    <cellStyle name="Normal 26 2" xfId="874"/>
    <cellStyle name="Normal 26 3" xfId="875"/>
    <cellStyle name="Normal 26 6" xfId="876"/>
    <cellStyle name="Normal 27" xfId="877"/>
    <cellStyle name="Normal 27 2" xfId="878"/>
    <cellStyle name="Normal 27 6" xfId="879"/>
    <cellStyle name="Normal 28" xfId="880"/>
    <cellStyle name="Normal 28 2" xfId="881"/>
    <cellStyle name="Normal 28 3" xfId="882"/>
    <cellStyle name="Normal 29" xfId="883"/>
    <cellStyle name="Normal 3" xfId="884"/>
    <cellStyle name="Normal 3 2" xfId="885"/>
    <cellStyle name="Normal 3 3" xfId="886"/>
    <cellStyle name="Normal 3 3 2" xfId="887"/>
    <cellStyle name="Normal 3 3 2 2" xfId="888"/>
    <cellStyle name="Normal 3 3 2 3" xfId="889"/>
    <cellStyle name="Normal 3 3 3" xfId="890"/>
    <cellStyle name="Normal 3 3 4" xfId="891"/>
    <cellStyle name="Normal 3 4" xfId="892"/>
    <cellStyle name="Normal 3 5" xfId="893"/>
    <cellStyle name="Normal 3 6" xfId="894"/>
    <cellStyle name="Normal 3 8" xfId="895"/>
    <cellStyle name="Normal 3_VSAKIS-Tarpusavio operacijos-2010 11 12" xfId="896"/>
    <cellStyle name="Normal 30" xfId="897"/>
    <cellStyle name="Normal 31" xfId="898"/>
    <cellStyle name="Normal 32" xfId="899"/>
    <cellStyle name="Normal 4" xfId="900"/>
    <cellStyle name="Normal 4 2" xfId="901"/>
    <cellStyle name="Normal 4 3" xfId="902"/>
    <cellStyle name="Normal 4 4" xfId="903"/>
    <cellStyle name="Normal 4 5" xfId="904"/>
    <cellStyle name="Normal 4 6" xfId="905"/>
    <cellStyle name="Normal 4_VSAKIS-Tarpusavio operacijos-2010 11 12" xfId="906"/>
    <cellStyle name="Normal 5" xfId="907"/>
    <cellStyle name="Normal 5 2" xfId="908"/>
    <cellStyle name="Normal 5 3" xfId="909"/>
    <cellStyle name="Normal 5 4" xfId="910"/>
    <cellStyle name="Normal 5 4 2" xfId="911"/>
    <cellStyle name="Normal 5 5" xfId="912"/>
    <cellStyle name="Normal 5 6" xfId="913"/>
    <cellStyle name="Normal 6" xfId="914"/>
    <cellStyle name="Normal 6 2" xfId="915"/>
    <cellStyle name="Normal 6 3" xfId="916"/>
    <cellStyle name="Normal 6 4" xfId="917"/>
    <cellStyle name="Normal 7" xfId="918"/>
    <cellStyle name="Normal 7 2" xfId="919"/>
    <cellStyle name="Normal 7 3" xfId="920"/>
    <cellStyle name="Normal 7 4" xfId="921"/>
    <cellStyle name="Normal 7 4 2" xfId="922"/>
    <cellStyle name="Normal 7 5" xfId="923"/>
    <cellStyle name="Normal 7 6" xfId="924"/>
    <cellStyle name="Normal 8" xfId="925"/>
    <cellStyle name="Normal 8 2" xfId="926"/>
    <cellStyle name="Normal 8 3" xfId="927"/>
    <cellStyle name="Normal 9" xfId="928"/>
    <cellStyle name="Normal 9 2" xfId="929"/>
    <cellStyle name="Normal 9 3" xfId="930"/>
    <cellStyle name="Normal_16VSAFAS" xfId="931"/>
    <cellStyle name="Normal_17 VSAFAS_lyginamasis_4-19_priedai_2009-09-10 2" xfId="1091"/>
    <cellStyle name="Normal_20VSAFAS3-5p" xfId="1092"/>
    <cellStyle name="Normal_20VSAFAS3-5p 2" xfId="1093"/>
    <cellStyle name="Normal_3VSAFASpp" xfId="932"/>
    <cellStyle name="Normal_4VSAFASpp" xfId="1089"/>
    <cellStyle name="Normal_5VSAFASpp" xfId="1090"/>
    <cellStyle name="Note" xfId="933"/>
    <cellStyle name="Note 10" xfId="934"/>
    <cellStyle name="Note 2" xfId="935"/>
    <cellStyle name="Note 2 2" xfId="936"/>
    <cellStyle name="Note 2 3" xfId="937"/>
    <cellStyle name="Note 3" xfId="938"/>
    <cellStyle name="Note 3 2" xfId="939"/>
    <cellStyle name="Note 3 3" xfId="940"/>
    <cellStyle name="Note 4" xfId="941"/>
    <cellStyle name="Note 4 2" xfId="942"/>
    <cellStyle name="Note 4 3" xfId="943"/>
    <cellStyle name="Note 5" xfId="944"/>
    <cellStyle name="Note 5 2" xfId="945"/>
    <cellStyle name="Note 5 3" xfId="946"/>
    <cellStyle name="Note 6" xfId="947"/>
    <cellStyle name="Note 6 2" xfId="948"/>
    <cellStyle name="Note 6 3" xfId="949"/>
    <cellStyle name="Note 7" xfId="950"/>
    <cellStyle name="Note 7 2" xfId="951"/>
    <cellStyle name="Note 7 3" xfId="952"/>
    <cellStyle name="Note 8" xfId="953"/>
    <cellStyle name="Note 8 2" xfId="954"/>
    <cellStyle name="Note 8 3" xfId="955"/>
    <cellStyle name="Note 9" xfId="956"/>
    <cellStyle name="Note 9 2" xfId="957"/>
    <cellStyle name="Note 9 3" xfId="958"/>
    <cellStyle name="Note_10VSAFAS2,3p" xfId="959"/>
    <cellStyle name="Output 2" xfId="960"/>
    <cellStyle name="Output 3" xfId="961"/>
    <cellStyle name="Output 4" xfId="962"/>
    <cellStyle name="Output 5" xfId="963"/>
    <cellStyle name="Output 6" xfId="964"/>
    <cellStyle name="Output 7" xfId="965"/>
    <cellStyle name="Output 8" xfId="966"/>
    <cellStyle name="Output 9" xfId="967"/>
    <cellStyle name="SAPBEXaggData" xfId="968"/>
    <cellStyle name="SAPBEXaggData 2" xfId="969"/>
    <cellStyle name="SAPBEXaggDataEmph" xfId="970"/>
    <cellStyle name="SAPBEXaggItem" xfId="971"/>
    <cellStyle name="SAPBEXaggItem 2" xfId="972"/>
    <cellStyle name="SAPBEXaggItemX" xfId="973"/>
    <cellStyle name="SAPBEXchaText" xfId="974"/>
    <cellStyle name="SAPBEXchaText 2" xfId="975"/>
    <cellStyle name="SAPBEXexcBad7" xfId="976"/>
    <cellStyle name="SAPBEXexcBad7 2" xfId="977"/>
    <cellStyle name="SAPBEXexcBad8" xfId="978"/>
    <cellStyle name="SAPBEXexcBad8 2" xfId="979"/>
    <cellStyle name="SAPBEXexcBad9" xfId="980"/>
    <cellStyle name="SAPBEXexcBad9 2" xfId="981"/>
    <cellStyle name="SAPBEXexcCritical4" xfId="982"/>
    <cellStyle name="SAPBEXexcCritical4 2" xfId="983"/>
    <cellStyle name="SAPBEXexcCritical5" xfId="984"/>
    <cellStyle name="SAPBEXexcCritical5 2" xfId="985"/>
    <cellStyle name="SAPBEXexcCritical6" xfId="986"/>
    <cellStyle name="SAPBEXexcCritical6 2" xfId="987"/>
    <cellStyle name="SAPBEXexcGood1" xfId="988"/>
    <cellStyle name="SAPBEXexcGood1 2" xfId="989"/>
    <cellStyle name="SAPBEXexcGood2" xfId="990"/>
    <cellStyle name="SAPBEXexcGood2 2" xfId="991"/>
    <cellStyle name="SAPBEXexcGood3" xfId="992"/>
    <cellStyle name="SAPBEXexcGood3 2" xfId="993"/>
    <cellStyle name="SAPBEXfilterDrill" xfId="994"/>
    <cellStyle name="SAPBEXfilterDrill 2" xfId="995"/>
    <cellStyle name="SAPBEXfilterItem" xfId="996"/>
    <cellStyle name="SAPBEXfilterItem 2" xfId="997"/>
    <cellStyle name="SAPBEXfilterItem 2 2" xfId="998"/>
    <cellStyle name="SAPBEXfilterItem 2 3" xfId="999"/>
    <cellStyle name="SAPBEXfilterItem 3" xfId="1000"/>
    <cellStyle name="SAPBEXfilterItem 4" xfId="1001"/>
    <cellStyle name="SAPBEXfilterText" xfId="1002"/>
    <cellStyle name="SAPBEXfilterText 2" xfId="1003"/>
    <cellStyle name="SAPBEXfilterText 2 2" xfId="1004"/>
    <cellStyle name="SAPBEXfilterText 2 3" xfId="1005"/>
    <cellStyle name="SAPBEXfilterText 3" xfId="1006"/>
    <cellStyle name="SAPBEXfilterText 4" xfId="1007"/>
    <cellStyle name="SAPBEXformats" xfId="1008"/>
    <cellStyle name="SAPBEXformats 2" xfId="1009"/>
    <cellStyle name="SAPBEXheaderItem" xfId="1010"/>
    <cellStyle name="SAPBEXheaderItem 2" xfId="1011"/>
    <cellStyle name="SAPBEXheaderText" xfId="1012"/>
    <cellStyle name="SAPBEXheaderText 2" xfId="1013"/>
    <cellStyle name="SAPBEXHLevel0" xfId="1014"/>
    <cellStyle name="SAPBEXHLevel0 2" xfId="1015"/>
    <cellStyle name="SAPBEXHLevel0X" xfId="1016"/>
    <cellStyle name="SAPBEXHLevel0X 2" xfId="1017"/>
    <cellStyle name="SAPBEXHLevel0X 3" xfId="1018"/>
    <cellStyle name="SAPBEXHLevel1" xfId="1019"/>
    <cellStyle name="SAPBEXHLevel1 2" xfId="1020"/>
    <cellStyle name="SAPBEXHLevel1X" xfId="1021"/>
    <cellStyle name="SAPBEXHLevel1X 2" xfId="1022"/>
    <cellStyle name="SAPBEXHLevel1X 3" xfId="1023"/>
    <cellStyle name="SAPBEXHLevel2" xfId="1024"/>
    <cellStyle name="SAPBEXHLevel2 2" xfId="1025"/>
    <cellStyle name="SAPBEXHLevel2X" xfId="1026"/>
    <cellStyle name="SAPBEXHLevel2X 2" xfId="1027"/>
    <cellStyle name="SAPBEXHLevel2X 3" xfId="1028"/>
    <cellStyle name="SAPBEXHLevel3" xfId="1029"/>
    <cellStyle name="SAPBEXHLevel3 2" xfId="1030"/>
    <cellStyle name="SAPBEXHLevel3X" xfId="1031"/>
    <cellStyle name="SAPBEXHLevel3X 2" xfId="1032"/>
    <cellStyle name="SAPBEXHLevel3X 3" xfId="1033"/>
    <cellStyle name="SAPBEXinputData" xfId="1034"/>
    <cellStyle name="SAPBEXinputData 2" xfId="1035"/>
    <cellStyle name="SAPBEXinputData 3" xfId="1036"/>
    <cellStyle name="SAPBEXItemHeader" xfId="1037"/>
    <cellStyle name="SAPBEXresData" xfId="1038"/>
    <cellStyle name="SAPBEXresDataEmph" xfId="1039"/>
    <cellStyle name="SAPBEXresItem" xfId="1040"/>
    <cellStyle name="SAPBEXresItemX" xfId="1041"/>
    <cellStyle name="SAPBEXstdData" xfId="1042"/>
    <cellStyle name="SAPBEXstdData 2" xfId="1043"/>
    <cellStyle name="SAPBEXstdDataEmph" xfId="1044"/>
    <cellStyle name="SAPBEXstdItem" xfId="1045"/>
    <cellStyle name="SAPBEXstdItem 2" xfId="1046"/>
    <cellStyle name="SAPBEXstdItemX" xfId="1047"/>
    <cellStyle name="SAPBEXtitle" xfId="1048"/>
    <cellStyle name="SAPBEXunassignedItem" xfId="1049"/>
    <cellStyle name="SAPBEXunassignedItem 2" xfId="1050"/>
    <cellStyle name="SAPBEXundefined" xfId="1051"/>
    <cellStyle name="Sheet Title" xfId="1052"/>
    <cellStyle name="STYL1 - Style1" xfId="1053"/>
    <cellStyle name="STYL1 - Style1 2" xfId="1054"/>
    <cellStyle name="STYL1 - Style1 3" xfId="1055"/>
    <cellStyle name="Style 1" xfId="1087"/>
    <cellStyle name="Stilius 1" xfId="1056"/>
    <cellStyle name="Table Heading" xfId="1057"/>
    <cellStyle name="Total 2" xfId="1058"/>
    <cellStyle name="Total 2 2" xfId="1059"/>
    <cellStyle name="Total 3" xfId="1060"/>
    <cellStyle name="Total 3 2" xfId="1061"/>
    <cellStyle name="Total 4" xfId="1062"/>
    <cellStyle name="Total 4 2" xfId="1063"/>
    <cellStyle name="Total 5" xfId="1064"/>
    <cellStyle name="Total 5 2" xfId="1065"/>
    <cellStyle name="Total 6" xfId="1066"/>
    <cellStyle name="Total 6 2" xfId="1067"/>
    <cellStyle name="Total 7" xfId="1068"/>
    <cellStyle name="Total 7 2" xfId="1069"/>
    <cellStyle name="Total 8" xfId="1070"/>
    <cellStyle name="Total 8 2" xfId="1071"/>
    <cellStyle name="Total 9" xfId="1072"/>
    <cellStyle name="Total 9 2" xfId="1073"/>
    <cellStyle name="Valiuta 2" xfId="1086"/>
    <cellStyle name="Valiuta 3" xfId="1084"/>
    <cellStyle name="Warning Text 2" xfId="1074"/>
    <cellStyle name="Warning Text 3" xfId="1075"/>
    <cellStyle name="Warning Text 4" xfId="1076"/>
    <cellStyle name="Warning Text 5" xfId="1077"/>
    <cellStyle name="Warning Text 6" xfId="1078"/>
    <cellStyle name="Warning Text 7" xfId="1079"/>
    <cellStyle name="Warning Text 8" xfId="1080"/>
    <cellStyle name="Warning Text 9" xfId="1081"/>
    <cellStyle name="Обычный_FAS_primary docs_MM_SD" xfId="10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in&#279;s%20ataskaitos%202019-12-31(metine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VSAFAS_2p"/>
      <sheetName val="3_VSAFAS_2p"/>
      <sheetName val="4_VSAFAS_1p"/>
      <sheetName val="5_VSAFAS_2p"/>
      <sheetName val="6_VSAFAS_6p"/>
      <sheetName val="8_VSAFAS_1p"/>
      <sheetName val="10_VSAFAS_2p "/>
      <sheetName val="12_VSAFAS_1p"/>
      <sheetName val="13_VSAFAS_1p"/>
      <sheetName val="17_VSAFAS_7p"/>
      <sheetName val="17_VSAFAS_8p"/>
      <sheetName val="17_VSAFAS_12p"/>
      <sheetName val="17_VSAFAS_13p"/>
      <sheetName val="20_VSAFAS_4p"/>
      <sheetName val="20_VSAFAS_5p"/>
      <sheetName val="25_VSAFAS_P"/>
      <sheetName val="Lapas1"/>
    </sheetNames>
    <sheetDataSet>
      <sheetData sheetId="0" refreshError="1">
        <row r="7">
          <cell r="A7" t="str">
            <v>Kazlų Rūdos Saulės mokykla</v>
          </cell>
        </row>
        <row r="9">
          <cell r="A9" t="str">
            <v>_________________________________________________________________________________________</v>
          </cell>
        </row>
        <row r="14">
          <cell r="A14" t="str">
            <v>PAGAL 2019 M. GRUODŽIO 31D. DUOMENIS</v>
          </cell>
        </row>
        <row r="96">
          <cell r="A96" t="str">
            <v>Direktorė</v>
          </cell>
        </row>
        <row r="100">
          <cell r="A100" t="str">
            <v>Vyr.buhalterė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3"/>
  <sheetViews>
    <sheetView tabSelected="1" workbookViewId="0">
      <selection activeCell="K12" sqref="K12"/>
    </sheetView>
  </sheetViews>
  <sheetFormatPr defaultRowHeight="15"/>
  <cols>
    <col min="4" max="4" width="46.140625" customWidth="1"/>
    <col min="5" max="5" width="8.28515625" customWidth="1"/>
    <col min="6" max="6" width="12.5703125" customWidth="1"/>
    <col min="7" max="7" width="10.85546875" customWidth="1"/>
  </cols>
  <sheetData>
    <row r="3" spans="1:12" ht="15" customHeight="1">
      <c r="A3" s="822"/>
      <c r="B3" s="822"/>
      <c r="C3" s="822"/>
      <c r="D3" s="822"/>
      <c r="E3" s="822" t="s">
        <v>756</v>
      </c>
      <c r="F3" s="823"/>
      <c r="G3" s="823"/>
    </row>
    <row r="4" spans="1:12" ht="15" customHeight="1">
      <c r="A4" s="824"/>
      <c r="B4" s="824"/>
      <c r="C4" s="824"/>
      <c r="D4" s="824"/>
      <c r="E4" s="824" t="s">
        <v>0</v>
      </c>
      <c r="F4" s="825"/>
      <c r="G4" s="825"/>
    </row>
    <row r="5" spans="1:12">
      <c r="A5" s="824"/>
      <c r="B5" s="825"/>
      <c r="C5" s="825"/>
      <c r="D5" s="824" t="s">
        <v>755</v>
      </c>
      <c r="E5" s="825"/>
      <c r="F5" s="825"/>
      <c r="G5" s="826"/>
    </row>
    <row r="6" spans="1:12">
      <c r="A6" s="531" t="s">
        <v>3</v>
      </c>
      <c r="B6" s="535"/>
      <c r="C6" s="535"/>
      <c r="D6" s="535"/>
      <c r="E6" s="535"/>
      <c r="F6" s="534"/>
      <c r="G6" s="534"/>
      <c r="I6" s="827"/>
      <c r="J6" s="827"/>
      <c r="K6" s="827"/>
      <c r="L6" s="827"/>
    </row>
    <row r="7" spans="1:12">
      <c r="A7" s="536"/>
      <c r="B7" s="536"/>
      <c r="C7" s="536"/>
      <c r="D7" s="536"/>
      <c r="E7" s="536"/>
      <c r="F7" s="536"/>
      <c r="G7" s="536"/>
      <c r="I7" s="827"/>
      <c r="J7" s="827"/>
      <c r="K7" s="827"/>
      <c r="L7" s="827"/>
    </row>
    <row r="8" spans="1:12">
      <c r="A8" s="531" t="s">
        <v>139</v>
      </c>
      <c r="B8" s="532"/>
      <c r="C8" s="532"/>
      <c r="D8" s="532"/>
      <c r="E8" s="532"/>
      <c r="F8" s="533"/>
      <c r="G8" s="533"/>
      <c r="I8" s="827"/>
      <c r="J8" s="827"/>
      <c r="K8" s="827"/>
      <c r="L8" s="827"/>
    </row>
    <row r="9" spans="1:12">
      <c r="A9" s="505" t="s">
        <v>4</v>
      </c>
      <c r="B9" s="517"/>
      <c r="C9" s="517"/>
      <c r="D9" s="517"/>
      <c r="E9" s="517"/>
      <c r="F9" s="534"/>
      <c r="G9" s="534"/>
    </row>
    <row r="10" spans="1:12">
      <c r="A10" s="505" t="s">
        <v>5</v>
      </c>
      <c r="B10" s="517"/>
      <c r="C10" s="517"/>
      <c r="D10" s="517"/>
      <c r="E10" s="517"/>
      <c r="F10" s="534"/>
      <c r="G10" s="534"/>
    </row>
    <row r="11" spans="1:12">
      <c r="A11" s="510" t="s">
        <v>6</v>
      </c>
      <c r="B11" s="502"/>
      <c r="C11" s="502"/>
      <c r="D11" s="502"/>
      <c r="E11" s="502"/>
      <c r="F11" s="542"/>
      <c r="G11" s="542"/>
    </row>
    <row r="12" spans="1:12">
      <c r="A12" s="542"/>
      <c r="B12" s="542"/>
      <c r="C12" s="542"/>
      <c r="D12" s="542"/>
      <c r="E12" s="542"/>
      <c r="F12" s="542"/>
      <c r="G12" s="542"/>
    </row>
    <row r="13" spans="1:12">
      <c r="A13" s="541"/>
      <c r="B13" s="534"/>
      <c r="C13" s="534"/>
      <c r="D13" s="534"/>
      <c r="E13" s="534"/>
      <c r="F13" s="1"/>
      <c r="G13" s="1"/>
    </row>
    <row r="14" spans="1:12">
      <c r="A14" s="531" t="s">
        <v>7</v>
      </c>
      <c r="B14" s="535"/>
      <c r="C14" s="535"/>
      <c r="D14" s="535"/>
      <c r="E14" s="535"/>
      <c r="F14" s="543"/>
      <c r="G14" s="543"/>
    </row>
    <row r="15" spans="1:12">
      <c r="A15" s="544" t="s">
        <v>8</v>
      </c>
      <c r="B15" s="544"/>
      <c r="C15" s="544"/>
      <c r="D15" s="544"/>
      <c r="E15" s="544"/>
      <c r="F15" s="544"/>
      <c r="G15" s="544"/>
    </row>
    <row r="16" spans="1:12">
      <c r="A16" s="30"/>
      <c r="B16" s="31"/>
      <c r="C16" s="31"/>
      <c r="D16" s="31"/>
      <c r="E16" s="31"/>
      <c r="F16" s="33"/>
      <c r="G16" s="33"/>
    </row>
    <row r="17" spans="1:7">
      <c r="A17" s="505" t="s">
        <v>753</v>
      </c>
      <c r="B17" s="506"/>
      <c r="C17" s="506"/>
      <c r="D17" s="506"/>
      <c r="E17" s="506"/>
      <c r="F17" s="507"/>
      <c r="G17" s="507"/>
    </row>
    <row r="18" spans="1:7">
      <c r="A18" s="505" t="s">
        <v>9</v>
      </c>
      <c r="B18" s="505"/>
      <c r="C18" s="505"/>
      <c r="D18" s="505"/>
      <c r="E18" s="505"/>
      <c r="F18" s="507"/>
      <c r="G18" s="507"/>
    </row>
    <row r="19" spans="1:7">
      <c r="A19" s="30"/>
      <c r="B19" s="32"/>
      <c r="C19" s="32"/>
      <c r="D19" s="508" t="s">
        <v>10</v>
      </c>
      <c r="E19" s="508"/>
      <c r="F19" s="508"/>
      <c r="G19" s="508"/>
    </row>
    <row r="20" spans="1:7" ht="63.75">
      <c r="A20" s="2" t="s">
        <v>11</v>
      </c>
      <c r="B20" s="511" t="s">
        <v>12</v>
      </c>
      <c r="C20" s="512"/>
      <c r="D20" s="513"/>
      <c r="E20" s="34" t="s">
        <v>13</v>
      </c>
      <c r="F20" s="35" t="s">
        <v>14</v>
      </c>
      <c r="G20" s="35" t="s">
        <v>15</v>
      </c>
    </row>
    <row r="21" spans="1:7">
      <c r="A21" s="35" t="s">
        <v>16</v>
      </c>
      <c r="B21" s="36" t="s">
        <v>17</v>
      </c>
      <c r="C21" s="82"/>
      <c r="D21" s="83"/>
      <c r="E21" s="8"/>
      <c r="F21" s="78">
        <v>12672.94</v>
      </c>
      <c r="G21" s="78">
        <v>11634.650000000001</v>
      </c>
    </row>
    <row r="22" spans="1:7">
      <c r="A22" s="40" t="s">
        <v>18</v>
      </c>
      <c r="B22" s="530" t="s">
        <v>19</v>
      </c>
      <c r="C22" s="503"/>
      <c r="D22" s="504"/>
      <c r="E22" s="8">
        <v>111</v>
      </c>
      <c r="F22" s="77">
        <v>0</v>
      </c>
      <c r="G22" s="77">
        <v>0</v>
      </c>
    </row>
    <row r="23" spans="1:7">
      <c r="A23" s="8" t="s">
        <v>20</v>
      </c>
      <c r="B23" s="9"/>
      <c r="C23" s="25" t="s">
        <v>21</v>
      </c>
      <c r="D23" s="42"/>
      <c r="E23" s="8"/>
      <c r="F23" s="39"/>
      <c r="G23" s="39"/>
    </row>
    <row r="24" spans="1:7">
      <c r="A24" s="8" t="s">
        <v>22</v>
      </c>
      <c r="B24" s="9"/>
      <c r="C24" s="25" t="s">
        <v>23</v>
      </c>
      <c r="D24" s="26"/>
      <c r="E24" s="8"/>
      <c r="F24" s="39">
        <v>0</v>
      </c>
      <c r="G24" s="39">
        <v>0</v>
      </c>
    </row>
    <row r="25" spans="1:7">
      <c r="A25" s="8" t="s">
        <v>24</v>
      </c>
      <c r="B25" s="9"/>
      <c r="C25" s="25" t="s">
        <v>25</v>
      </c>
      <c r="D25" s="26"/>
      <c r="E25" s="8">
        <v>111</v>
      </c>
      <c r="F25" s="39">
        <v>0</v>
      </c>
      <c r="G25" s="39">
        <v>0</v>
      </c>
    </row>
    <row r="26" spans="1:7">
      <c r="A26" s="8" t="s">
        <v>26</v>
      </c>
      <c r="B26" s="9"/>
      <c r="C26" s="25" t="s">
        <v>27</v>
      </c>
      <c r="D26" s="26"/>
      <c r="E26" s="8"/>
      <c r="F26" s="39"/>
      <c r="G26" s="39"/>
    </row>
    <row r="27" spans="1:7">
      <c r="A27" s="44" t="s">
        <v>28</v>
      </c>
      <c r="B27" s="45" t="s">
        <v>29</v>
      </c>
      <c r="C27" s="46"/>
      <c r="D27" s="47"/>
      <c r="E27" s="8"/>
      <c r="F27" s="77">
        <v>12672.94</v>
      </c>
      <c r="G27" s="77">
        <v>11634.650000000001</v>
      </c>
    </row>
    <row r="28" spans="1:7">
      <c r="A28" s="8" t="s">
        <v>30</v>
      </c>
      <c r="B28" s="9"/>
      <c r="C28" s="503" t="s">
        <v>31</v>
      </c>
      <c r="D28" s="504"/>
      <c r="E28" s="8"/>
      <c r="F28" s="39"/>
      <c r="G28" s="39"/>
    </row>
    <row r="29" spans="1:7">
      <c r="A29" s="8" t="s">
        <v>32</v>
      </c>
      <c r="B29" s="9"/>
      <c r="C29" s="503" t="s">
        <v>33</v>
      </c>
      <c r="D29" s="504"/>
      <c r="E29" s="8"/>
      <c r="F29" s="39"/>
      <c r="G29" s="39"/>
    </row>
    <row r="30" spans="1:7">
      <c r="A30" s="8" t="s">
        <v>34</v>
      </c>
      <c r="B30" s="9"/>
      <c r="C30" s="25" t="s">
        <v>35</v>
      </c>
      <c r="D30" s="26"/>
      <c r="E30" s="8"/>
      <c r="F30" s="39"/>
      <c r="G30" s="39"/>
    </row>
    <row r="31" spans="1:7">
      <c r="A31" s="8" t="s">
        <v>36</v>
      </c>
      <c r="B31" s="9"/>
      <c r="C31" s="25" t="s">
        <v>37</v>
      </c>
      <c r="D31" s="26"/>
      <c r="E31" s="8"/>
      <c r="F31" s="39"/>
      <c r="G31" s="39"/>
    </row>
    <row r="32" spans="1:7">
      <c r="A32" s="8" t="s">
        <v>38</v>
      </c>
      <c r="B32" s="9"/>
      <c r="C32" s="25" t="s">
        <v>39</v>
      </c>
      <c r="D32" s="26"/>
      <c r="E32" s="8">
        <v>114</v>
      </c>
      <c r="F32" s="39">
        <v>5947.81</v>
      </c>
      <c r="G32" s="39">
        <v>7341.56</v>
      </c>
    </row>
    <row r="33" spans="1:7">
      <c r="A33" s="8" t="s">
        <v>40</v>
      </c>
      <c r="B33" s="9"/>
      <c r="C33" s="25" t="s">
        <v>41</v>
      </c>
      <c r="D33" s="26"/>
      <c r="E33" s="8">
        <v>114</v>
      </c>
      <c r="F33" s="39">
        <v>0</v>
      </c>
      <c r="G33" s="39">
        <v>495.23</v>
      </c>
    </row>
    <row r="34" spans="1:7">
      <c r="A34" s="8" t="s">
        <v>42</v>
      </c>
      <c r="B34" s="9"/>
      <c r="C34" s="25" t="s">
        <v>43</v>
      </c>
      <c r="D34" s="26"/>
      <c r="E34" s="8"/>
      <c r="F34" s="39"/>
      <c r="G34" s="39"/>
    </row>
    <row r="35" spans="1:7">
      <c r="A35" s="8" t="s">
        <v>44</v>
      </c>
      <c r="B35" s="9"/>
      <c r="C35" s="25" t="s">
        <v>45</v>
      </c>
      <c r="D35" s="26"/>
      <c r="E35" s="8">
        <v>114</v>
      </c>
      <c r="F35" s="39">
        <v>1112.67</v>
      </c>
      <c r="G35" s="39">
        <v>1390.95</v>
      </c>
    </row>
    <row r="36" spans="1:7">
      <c r="A36" s="8" t="s">
        <v>46</v>
      </c>
      <c r="B36" s="18"/>
      <c r="C36" s="20" t="s">
        <v>47</v>
      </c>
      <c r="D36" s="10"/>
      <c r="E36" s="8">
        <v>114</v>
      </c>
      <c r="F36" s="39">
        <v>5612.46</v>
      </c>
      <c r="G36" s="39">
        <v>2406.91</v>
      </c>
    </row>
    <row r="37" spans="1:7">
      <c r="A37" s="8" t="s">
        <v>48</v>
      </c>
      <c r="B37" s="9"/>
      <c r="C37" s="25" t="s">
        <v>49</v>
      </c>
      <c r="D37" s="26"/>
      <c r="E37" s="8"/>
      <c r="F37" s="39"/>
      <c r="G37" s="39"/>
    </row>
    <row r="38" spans="1:7">
      <c r="A38" s="40" t="s">
        <v>50</v>
      </c>
      <c r="B38" s="48" t="s">
        <v>51</v>
      </c>
      <c r="C38" s="48"/>
      <c r="D38" s="11"/>
      <c r="E38" s="8"/>
      <c r="F38" s="39"/>
      <c r="G38" s="39"/>
    </row>
    <row r="39" spans="1:7">
      <c r="A39" s="6" t="s">
        <v>52</v>
      </c>
      <c r="B39" s="7" t="s">
        <v>53</v>
      </c>
      <c r="C39" s="7"/>
      <c r="D39" s="17"/>
      <c r="E39" s="8"/>
      <c r="F39" s="5"/>
      <c r="G39" s="5"/>
    </row>
    <row r="40" spans="1:7">
      <c r="A40" s="6" t="s">
        <v>54</v>
      </c>
      <c r="B40" s="7"/>
      <c r="C40" s="528" t="s">
        <v>55</v>
      </c>
      <c r="D40" s="529"/>
      <c r="E40" s="8"/>
      <c r="F40" s="5"/>
      <c r="G40" s="5"/>
    </row>
    <row r="41" spans="1:7">
      <c r="A41" s="6" t="s">
        <v>56</v>
      </c>
      <c r="B41" s="7"/>
      <c r="C41" s="528" t="s">
        <v>57</v>
      </c>
      <c r="D41" s="529"/>
      <c r="E41" s="8"/>
      <c r="F41" s="5"/>
      <c r="G41" s="5"/>
    </row>
    <row r="42" spans="1:7">
      <c r="A42" s="35" t="s">
        <v>58</v>
      </c>
      <c r="B42" s="36" t="s">
        <v>59</v>
      </c>
      <c r="C42" s="37"/>
      <c r="D42" s="38"/>
      <c r="E42" s="8"/>
      <c r="F42" s="39"/>
      <c r="G42" s="39"/>
    </row>
    <row r="43" spans="1:7">
      <c r="A43" s="2" t="s">
        <v>60</v>
      </c>
      <c r="B43" s="3" t="s">
        <v>61</v>
      </c>
      <c r="C43" s="49"/>
      <c r="D43" s="4"/>
      <c r="E43" s="8"/>
      <c r="F43" s="77">
        <v>37036.769999999997</v>
      </c>
      <c r="G43" s="77">
        <v>48739.719999999994</v>
      </c>
    </row>
    <row r="44" spans="1:7">
      <c r="A44" s="6" t="s">
        <v>18</v>
      </c>
      <c r="B44" s="528" t="s">
        <v>62</v>
      </c>
      <c r="C44" s="540"/>
      <c r="D44" s="529"/>
      <c r="E44" s="8">
        <v>117</v>
      </c>
      <c r="F44" s="39">
        <v>1734.62</v>
      </c>
      <c r="G44" s="39">
        <v>2351.16</v>
      </c>
    </row>
    <row r="45" spans="1:7">
      <c r="A45" s="14" t="s">
        <v>20</v>
      </c>
      <c r="B45" s="18"/>
      <c r="C45" s="20" t="s">
        <v>63</v>
      </c>
      <c r="D45" s="10"/>
      <c r="E45" s="8"/>
      <c r="F45" s="39"/>
      <c r="G45" s="39"/>
    </row>
    <row r="46" spans="1:7">
      <c r="A46" s="14" t="s">
        <v>22</v>
      </c>
      <c r="B46" s="18"/>
      <c r="C46" s="20" t="s">
        <v>64</v>
      </c>
      <c r="D46" s="10"/>
      <c r="E46" s="8"/>
      <c r="F46" s="39">
        <v>1734.62</v>
      </c>
      <c r="G46" s="39">
        <v>2351.16</v>
      </c>
    </row>
    <row r="47" spans="1:7">
      <c r="A47" s="14" t="s">
        <v>24</v>
      </c>
      <c r="B47" s="18"/>
      <c r="C47" s="20" t="s">
        <v>65</v>
      </c>
      <c r="D47" s="10"/>
      <c r="E47" s="8"/>
      <c r="F47" s="39"/>
      <c r="G47" s="39"/>
    </row>
    <row r="48" spans="1:7">
      <c r="A48" s="14" t="s">
        <v>26</v>
      </c>
      <c r="B48" s="18"/>
      <c r="C48" s="20" t="s">
        <v>66</v>
      </c>
      <c r="D48" s="10"/>
      <c r="E48" s="8"/>
      <c r="F48" s="39"/>
      <c r="G48" s="39"/>
    </row>
    <row r="49" spans="1:7">
      <c r="A49" s="14" t="s">
        <v>67</v>
      </c>
      <c r="B49" s="49"/>
      <c r="C49" s="518" t="s">
        <v>68</v>
      </c>
      <c r="D49" s="519"/>
      <c r="E49" s="8"/>
      <c r="F49" s="39"/>
      <c r="G49" s="39"/>
    </row>
    <row r="50" spans="1:7">
      <c r="A50" s="6" t="s">
        <v>28</v>
      </c>
      <c r="B50" s="21" t="s">
        <v>69</v>
      </c>
      <c r="C50" s="50"/>
      <c r="D50" s="22"/>
      <c r="E50" s="8">
        <v>118</v>
      </c>
      <c r="F50" s="39">
        <v>1382.71</v>
      </c>
      <c r="G50" s="39">
        <v>1341.52</v>
      </c>
    </row>
    <row r="51" spans="1:7">
      <c r="A51" s="6" t="s">
        <v>50</v>
      </c>
      <c r="B51" s="12" t="s">
        <v>70</v>
      </c>
      <c r="C51" s="15"/>
      <c r="D51" s="13"/>
      <c r="E51" s="8">
        <v>119</v>
      </c>
      <c r="F51" s="39">
        <v>25382.239999999998</v>
      </c>
      <c r="G51" s="39">
        <v>27845.27</v>
      </c>
    </row>
    <row r="52" spans="1:7">
      <c r="A52" s="14" t="s">
        <v>71</v>
      </c>
      <c r="B52" s="15"/>
      <c r="C52" s="51" t="s">
        <v>72</v>
      </c>
      <c r="D52" s="16"/>
      <c r="E52" s="8"/>
      <c r="F52" s="39"/>
      <c r="G52" s="39"/>
    </row>
    <row r="53" spans="1:7">
      <c r="A53" s="52" t="s">
        <v>73</v>
      </c>
      <c r="B53" s="18"/>
      <c r="C53" s="20" t="s">
        <v>74</v>
      </c>
      <c r="D53" s="53"/>
      <c r="E53" s="8"/>
      <c r="F53" s="54"/>
      <c r="G53" s="54"/>
    </row>
    <row r="54" spans="1:7">
      <c r="A54" s="14" t="s">
        <v>75</v>
      </c>
      <c r="B54" s="18"/>
      <c r="C54" s="20" t="s">
        <v>76</v>
      </c>
      <c r="D54" s="10"/>
      <c r="E54" s="8"/>
      <c r="F54" s="39"/>
      <c r="G54" s="39"/>
    </row>
    <row r="55" spans="1:7" ht="15.75" customHeight="1">
      <c r="A55" s="14" t="s">
        <v>77</v>
      </c>
      <c r="B55" s="18"/>
      <c r="C55" s="520" t="s">
        <v>78</v>
      </c>
      <c r="D55" s="521"/>
      <c r="E55" s="8">
        <v>119</v>
      </c>
      <c r="F55" s="39">
        <v>742.51</v>
      </c>
      <c r="G55" s="39">
        <v>1128.6600000000001</v>
      </c>
    </row>
    <row r="56" spans="1:7">
      <c r="A56" s="14" t="s">
        <v>79</v>
      </c>
      <c r="B56" s="18"/>
      <c r="C56" s="20" t="s">
        <v>80</v>
      </c>
      <c r="D56" s="10"/>
      <c r="E56" s="8">
        <v>119</v>
      </c>
      <c r="F56" s="39">
        <v>24639.73</v>
      </c>
      <c r="G56" s="39">
        <v>26716.61</v>
      </c>
    </row>
    <row r="57" spans="1:7">
      <c r="A57" s="14" t="s">
        <v>81</v>
      </c>
      <c r="B57" s="18"/>
      <c r="C57" s="20" t="s">
        <v>82</v>
      </c>
      <c r="D57" s="10"/>
      <c r="E57" s="8">
        <v>119</v>
      </c>
      <c r="F57" s="39"/>
      <c r="G57" s="39"/>
    </row>
    <row r="58" spans="1:7">
      <c r="A58" s="6" t="s">
        <v>52</v>
      </c>
      <c r="B58" s="7" t="s">
        <v>83</v>
      </c>
      <c r="C58" s="7"/>
      <c r="D58" s="17"/>
      <c r="E58" s="8"/>
      <c r="F58" s="39"/>
      <c r="G58" s="39"/>
    </row>
    <row r="59" spans="1:7">
      <c r="A59" s="6" t="s">
        <v>84</v>
      </c>
      <c r="B59" s="7" t="s">
        <v>85</v>
      </c>
      <c r="C59" s="7"/>
      <c r="D59" s="17"/>
      <c r="E59" s="8">
        <v>120</v>
      </c>
      <c r="F59" s="39">
        <v>8537.2000000000007</v>
      </c>
      <c r="G59" s="39">
        <v>17201.77</v>
      </c>
    </row>
    <row r="60" spans="1:7" ht="15.75">
      <c r="A60" s="40"/>
      <c r="B60" s="45" t="s">
        <v>86</v>
      </c>
      <c r="C60" s="80"/>
      <c r="D60" s="81"/>
      <c r="E60" s="8"/>
      <c r="F60" s="79">
        <v>49709.71</v>
      </c>
      <c r="G60" s="79">
        <v>60374.369999999995</v>
      </c>
    </row>
    <row r="61" spans="1:7">
      <c r="A61" s="35" t="s">
        <v>87</v>
      </c>
      <c r="B61" s="36" t="s">
        <v>88</v>
      </c>
      <c r="C61" s="36"/>
      <c r="D61" s="55"/>
      <c r="E61" s="8">
        <v>121</v>
      </c>
      <c r="F61" s="77">
        <v>14668.53</v>
      </c>
      <c r="G61" s="77">
        <v>32299.38</v>
      </c>
    </row>
    <row r="62" spans="1:7">
      <c r="A62" s="40" t="s">
        <v>18</v>
      </c>
      <c r="B62" s="48" t="s">
        <v>89</v>
      </c>
      <c r="C62" s="80"/>
      <c r="D62" s="81"/>
      <c r="E62" s="8">
        <v>121</v>
      </c>
      <c r="F62" s="39">
        <v>1870.8</v>
      </c>
      <c r="G62" s="39">
        <v>14554.29</v>
      </c>
    </row>
    <row r="63" spans="1:7">
      <c r="A63" s="44" t="s">
        <v>28</v>
      </c>
      <c r="B63" s="45" t="s">
        <v>90</v>
      </c>
      <c r="C63" s="46"/>
      <c r="D63" s="47"/>
      <c r="E63" s="8">
        <v>121</v>
      </c>
      <c r="F63" s="56">
        <v>1766.27</v>
      </c>
      <c r="G63" s="56">
        <v>0</v>
      </c>
    </row>
    <row r="64" spans="1:7">
      <c r="A64" s="40" t="s">
        <v>50</v>
      </c>
      <c r="B64" s="522" t="s">
        <v>91</v>
      </c>
      <c r="C64" s="523"/>
      <c r="D64" s="524"/>
      <c r="E64" s="8">
        <v>121</v>
      </c>
      <c r="F64" s="39">
        <v>4624.45</v>
      </c>
      <c r="G64" s="39">
        <v>15195.4</v>
      </c>
    </row>
    <row r="65" spans="1:7">
      <c r="A65" s="40" t="s">
        <v>92</v>
      </c>
      <c r="B65" s="530" t="s">
        <v>93</v>
      </c>
      <c r="C65" s="503"/>
      <c r="D65" s="504"/>
      <c r="E65" s="8">
        <v>121</v>
      </c>
      <c r="F65" s="39">
        <v>6407.01</v>
      </c>
      <c r="G65" s="39">
        <v>2549.69</v>
      </c>
    </row>
    <row r="66" spans="1:7">
      <c r="A66" s="35" t="s">
        <v>94</v>
      </c>
      <c r="B66" s="36" t="s">
        <v>95</v>
      </c>
      <c r="C66" s="82"/>
      <c r="D66" s="83"/>
      <c r="E66" s="8">
        <v>122</v>
      </c>
      <c r="F66" s="77">
        <v>23847.239999999998</v>
      </c>
      <c r="G66" s="77">
        <v>26665.43</v>
      </c>
    </row>
    <row r="67" spans="1:7">
      <c r="A67" s="40" t="s">
        <v>18</v>
      </c>
      <c r="B67" s="41" t="s">
        <v>96</v>
      </c>
      <c r="C67" s="57"/>
      <c r="D67" s="58"/>
      <c r="E67" s="8"/>
      <c r="F67" s="39"/>
      <c r="G67" s="39"/>
    </row>
    <row r="68" spans="1:7">
      <c r="A68" s="8" t="s">
        <v>20</v>
      </c>
      <c r="B68" s="59"/>
      <c r="C68" s="25" t="s">
        <v>97</v>
      </c>
      <c r="D68" s="60"/>
      <c r="E68" s="8"/>
      <c r="F68" s="39"/>
      <c r="G68" s="39"/>
    </row>
    <row r="69" spans="1:7">
      <c r="A69" s="8" t="s">
        <v>22</v>
      </c>
      <c r="B69" s="9"/>
      <c r="C69" s="25" t="s">
        <v>98</v>
      </c>
      <c r="D69" s="26"/>
      <c r="E69" s="8"/>
      <c r="F69" s="39"/>
      <c r="G69" s="39"/>
    </row>
    <row r="70" spans="1:7">
      <c r="A70" s="8" t="s">
        <v>99</v>
      </c>
      <c r="B70" s="9"/>
      <c r="C70" s="25" t="s">
        <v>100</v>
      </c>
      <c r="D70" s="26"/>
      <c r="E70" s="8"/>
      <c r="F70" s="39"/>
      <c r="G70" s="39"/>
    </row>
    <row r="71" spans="1:7">
      <c r="A71" s="6" t="s">
        <v>28</v>
      </c>
      <c r="B71" s="23" t="s">
        <v>101</v>
      </c>
      <c r="C71" s="61"/>
      <c r="D71" s="24"/>
      <c r="E71" s="8">
        <v>122</v>
      </c>
      <c r="F71" s="75">
        <v>23847.239999999998</v>
      </c>
      <c r="G71" s="75">
        <v>26665.43</v>
      </c>
    </row>
    <row r="72" spans="1:7">
      <c r="A72" s="8" t="s">
        <v>30</v>
      </c>
      <c r="B72" s="9"/>
      <c r="C72" s="25" t="s">
        <v>102</v>
      </c>
      <c r="D72" s="42"/>
      <c r="E72" s="8"/>
      <c r="F72" s="39"/>
      <c r="G72" s="39"/>
    </row>
    <row r="73" spans="1:7">
      <c r="A73" s="8" t="s">
        <v>32</v>
      </c>
      <c r="B73" s="59"/>
      <c r="C73" s="25" t="s">
        <v>103</v>
      </c>
      <c r="D73" s="60"/>
      <c r="E73" s="8"/>
      <c r="F73" s="39"/>
      <c r="G73" s="39"/>
    </row>
    <row r="74" spans="1:7">
      <c r="A74" s="8" t="s">
        <v>34</v>
      </c>
      <c r="B74" s="59"/>
      <c r="C74" s="25" t="s">
        <v>104</v>
      </c>
      <c r="D74" s="60"/>
      <c r="E74" s="8"/>
      <c r="F74" s="39"/>
      <c r="G74" s="39"/>
    </row>
    <row r="75" spans="1:7">
      <c r="A75" s="62" t="s">
        <v>36</v>
      </c>
      <c r="B75" s="15"/>
      <c r="C75" s="63" t="s">
        <v>105</v>
      </c>
      <c r="D75" s="16"/>
      <c r="E75" s="8"/>
      <c r="F75" s="39"/>
      <c r="G75" s="39"/>
    </row>
    <row r="76" spans="1:7">
      <c r="A76" s="40" t="s">
        <v>38</v>
      </c>
      <c r="B76" s="43"/>
      <c r="C76" s="43" t="s">
        <v>106</v>
      </c>
      <c r="D76" s="42"/>
      <c r="E76" s="8"/>
      <c r="F76" s="39"/>
      <c r="G76" s="39"/>
    </row>
    <row r="77" spans="1:7">
      <c r="A77" s="64" t="s">
        <v>40</v>
      </c>
      <c r="B77" s="61"/>
      <c r="C77" s="65" t="s">
        <v>107</v>
      </c>
      <c r="D77" s="27"/>
      <c r="E77" s="8">
        <v>122</v>
      </c>
      <c r="F77" s="77">
        <v>1.03</v>
      </c>
      <c r="G77" s="77">
        <v>4.8600000000000003</v>
      </c>
    </row>
    <row r="78" spans="1:7" ht="15.75" customHeight="1">
      <c r="A78" s="14" t="s">
        <v>108</v>
      </c>
      <c r="B78" s="18"/>
      <c r="C78" s="53"/>
      <c r="D78" s="10" t="s">
        <v>109</v>
      </c>
      <c r="E78" s="8">
        <v>122</v>
      </c>
      <c r="F78" s="39">
        <v>1.03</v>
      </c>
      <c r="G78" s="39">
        <v>4.8600000000000003</v>
      </c>
    </row>
    <row r="79" spans="1:7" ht="15.75" customHeight="1">
      <c r="A79" s="14" t="s">
        <v>110</v>
      </c>
      <c r="B79" s="18"/>
      <c r="C79" s="53"/>
      <c r="D79" s="10" t="s">
        <v>111</v>
      </c>
      <c r="E79" s="8"/>
      <c r="F79" s="39"/>
      <c r="G79" s="39"/>
    </row>
    <row r="80" spans="1:7">
      <c r="A80" s="14" t="s">
        <v>42</v>
      </c>
      <c r="B80" s="50"/>
      <c r="C80" s="66" t="s">
        <v>112</v>
      </c>
      <c r="D80" s="67"/>
      <c r="E80" s="8"/>
      <c r="F80" s="39"/>
      <c r="G80" s="39"/>
    </row>
    <row r="81" spans="1:7">
      <c r="A81" s="14" t="s">
        <v>44</v>
      </c>
      <c r="B81" s="68"/>
      <c r="C81" s="20" t="s">
        <v>113</v>
      </c>
      <c r="D81" s="69"/>
      <c r="E81" s="8"/>
      <c r="F81" s="39"/>
      <c r="G81" s="39"/>
    </row>
    <row r="82" spans="1:7">
      <c r="A82" s="14" t="s">
        <v>46</v>
      </c>
      <c r="B82" s="9"/>
      <c r="C82" s="25" t="s">
        <v>114</v>
      </c>
      <c r="D82" s="26"/>
      <c r="E82" s="8"/>
      <c r="F82" s="39"/>
      <c r="G82" s="39"/>
    </row>
    <row r="83" spans="1:7">
      <c r="A83" s="14" t="s">
        <v>48</v>
      </c>
      <c r="B83" s="9"/>
      <c r="C83" s="25" t="s">
        <v>115</v>
      </c>
      <c r="D83" s="26"/>
      <c r="E83" s="8">
        <v>123</v>
      </c>
      <c r="F83" s="39">
        <v>70.599999999999994</v>
      </c>
      <c r="G83" s="39"/>
    </row>
    <row r="84" spans="1:7">
      <c r="A84" s="8" t="s">
        <v>116</v>
      </c>
      <c r="B84" s="18"/>
      <c r="C84" s="20" t="s">
        <v>117</v>
      </c>
      <c r="D84" s="10"/>
      <c r="E84" s="8">
        <v>122</v>
      </c>
      <c r="F84" s="39">
        <v>23775.61</v>
      </c>
      <c r="G84" s="39">
        <v>26660.57</v>
      </c>
    </row>
    <row r="85" spans="1:7">
      <c r="A85" s="8" t="s">
        <v>118</v>
      </c>
      <c r="B85" s="9"/>
      <c r="C85" s="25" t="s">
        <v>119</v>
      </c>
      <c r="D85" s="26"/>
      <c r="E85" s="8"/>
      <c r="F85" s="39"/>
      <c r="G85" s="39"/>
    </row>
    <row r="86" spans="1:7">
      <c r="A86" s="35" t="s">
        <v>120</v>
      </c>
      <c r="B86" s="537" t="s">
        <v>121</v>
      </c>
      <c r="C86" s="538"/>
      <c r="D86" s="539"/>
      <c r="E86" s="8"/>
      <c r="F86" s="39"/>
      <c r="G86" s="39"/>
    </row>
    <row r="87" spans="1:7">
      <c r="A87" s="40" t="s">
        <v>18</v>
      </c>
      <c r="B87" s="530" t="s">
        <v>122</v>
      </c>
      <c r="C87" s="503"/>
      <c r="D87" s="504"/>
      <c r="E87" s="8"/>
      <c r="F87" s="39"/>
      <c r="G87" s="39"/>
    </row>
    <row r="88" spans="1:7">
      <c r="A88" s="40" t="s">
        <v>28</v>
      </c>
      <c r="B88" s="530" t="s">
        <v>123</v>
      </c>
      <c r="C88" s="503"/>
      <c r="D88" s="504"/>
      <c r="E88" s="8"/>
      <c r="F88" s="39"/>
      <c r="G88" s="39"/>
    </row>
    <row r="89" spans="1:7">
      <c r="A89" s="8" t="s">
        <v>30</v>
      </c>
      <c r="B89" s="9"/>
      <c r="C89" s="25" t="s">
        <v>124</v>
      </c>
      <c r="D89" s="26"/>
      <c r="E89" s="8"/>
      <c r="F89" s="39"/>
      <c r="G89" s="39"/>
    </row>
    <row r="90" spans="1:7">
      <c r="A90" s="8" t="s">
        <v>32</v>
      </c>
      <c r="B90" s="9"/>
      <c r="C90" s="25" t="s">
        <v>125</v>
      </c>
      <c r="D90" s="26"/>
      <c r="E90" s="8"/>
      <c r="F90" s="39"/>
      <c r="G90" s="39"/>
    </row>
    <row r="91" spans="1:7">
      <c r="A91" s="6" t="s">
        <v>50</v>
      </c>
      <c r="B91" s="53" t="s">
        <v>126</v>
      </c>
      <c r="C91" s="53"/>
      <c r="D91" s="19"/>
      <c r="E91" s="8"/>
      <c r="F91" s="39"/>
      <c r="G91" s="39"/>
    </row>
    <row r="92" spans="1:7">
      <c r="A92" s="44" t="s">
        <v>52</v>
      </c>
      <c r="B92" s="45" t="s">
        <v>127</v>
      </c>
      <c r="C92" s="46"/>
      <c r="D92" s="47"/>
      <c r="E92" s="8"/>
      <c r="F92" s="77">
        <v>11193.939999999999</v>
      </c>
      <c r="G92" s="77">
        <v>1409.56</v>
      </c>
    </row>
    <row r="93" spans="1:7">
      <c r="A93" s="8" t="s">
        <v>54</v>
      </c>
      <c r="B93" s="37"/>
      <c r="C93" s="25" t="s">
        <v>128</v>
      </c>
      <c r="D93" s="70"/>
      <c r="E93" s="8"/>
      <c r="F93" s="39">
        <v>9784.3799999999992</v>
      </c>
      <c r="G93" s="39">
        <v>1409.56</v>
      </c>
    </row>
    <row r="94" spans="1:7">
      <c r="A94" s="8" t="s">
        <v>56</v>
      </c>
      <c r="B94" s="37"/>
      <c r="C94" s="25" t="s">
        <v>129</v>
      </c>
      <c r="D94" s="70"/>
      <c r="E94" s="8"/>
      <c r="F94" s="39">
        <v>1409.56</v>
      </c>
      <c r="G94" s="39"/>
    </row>
    <row r="95" spans="1:7" ht="26.25" customHeight="1">
      <c r="A95" s="35"/>
      <c r="B95" s="525" t="s">
        <v>130</v>
      </c>
      <c r="C95" s="526"/>
      <c r="D95" s="519"/>
      <c r="E95" s="8"/>
      <c r="F95" s="79">
        <v>49709.709999999992</v>
      </c>
      <c r="G95" s="79">
        <v>60374.37</v>
      </c>
    </row>
    <row r="96" spans="1:7">
      <c r="A96" s="71"/>
      <c r="B96" s="72"/>
      <c r="C96" s="72"/>
      <c r="D96" s="72"/>
      <c r="E96" s="72"/>
      <c r="F96" s="28"/>
      <c r="G96" s="28"/>
    </row>
    <row r="97" spans="1:7">
      <c r="A97" s="527" t="s">
        <v>131</v>
      </c>
      <c r="B97" s="527"/>
      <c r="C97" s="527"/>
      <c r="D97" s="527"/>
      <c r="E97" s="527"/>
      <c r="F97" s="517" t="s">
        <v>132</v>
      </c>
      <c r="G97" s="517"/>
    </row>
    <row r="98" spans="1:7">
      <c r="A98" s="514" t="s">
        <v>133</v>
      </c>
      <c r="B98" s="514"/>
      <c r="C98" s="514"/>
      <c r="D98" s="514"/>
      <c r="E98" s="514"/>
      <c r="F98" s="505" t="s">
        <v>134</v>
      </c>
      <c r="G98" s="505"/>
    </row>
    <row r="99" spans="1:7">
      <c r="A99" s="515" t="s">
        <v>135</v>
      </c>
      <c r="B99" s="516"/>
      <c r="C99" s="516"/>
      <c r="D99" s="516"/>
      <c r="E99" s="73"/>
      <c r="F99" s="32"/>
      <c r="G99" s="32"/>
    </row>
    <row r="100" spans="1:7">
      <c r="A100" s="76"/>
      <c r="B100" s="74"/>
      <c r="C100" s="74"/>
      <c r="D100" s="74"/>
      <c r="E100" s="73"/>
      <c r="F100" s="32"/>
      <c r="G100" s="32"/>
    </row>
    <row r="101" spans="1:7">
      <c r="A101" s="501" t="s">
        <v>136</v>
      </c>
      <c r="B101" s="501"/>
      <c r="C101" s="501"/>
      <c r="D101" s="501"/>
      <c r="E101" s="501"/>
      <c r="F101" s="502" t="s">
        <v>137</v>
      </c>
      <c r="G101" s="502"/>
    </row>
    <row r="102" spans="1:7">
      <c r="A102" s="509" t="s">
        <v>138</v>
      </c>
      <c r="B102" s="509"/>
      <c r="C102" s="509"/>
      <c r="D102" s="509"/>
      <c r="E102" s="509"/>
      <c r="F102" s="510" t="s">
        <v>134</v>
      </c>
      <c r="G102" s="510"/>
    </row>
    <row r="103" spans="1:7">
      <c r="A103" s="29"/>
      <c r="B103" s="29"/>
      <c r="C103" s="29"/>
      <c r="D103" s="29"/>
      <c r="E103" s="28"/>
      <c r="F103" s="29"/>
      <c r="G103" s="29"/>
    </row>
  </sheetData>
  <mergeCells count="41">
    <mergeCell ref="A10:G10"/>
    <mergeCell ref="B86:D86"/>
    <mergeCell ref="B87:D87"/>
    <mergeCell ref="B88:D88"/>
    <mergeCell ref="B44:D44"/>
    <mergeCell ref="B65:D65"/>
    <mergeCell ref="A13:E13"/>
    <mergeCell ref="A11:G12"/>
    <mergeCell ref="A14:G14"/>
    <mergeCell ref="A15:G15"/>
    <mergeCell ref="E3:G3"/>
    <mergeCell ref="E4:G4"/>
    <mergeCell ref="A8:G8"/>
    <mergeCell ref="A9:G9"/>
    <mergeCell ref="A6:G7"/>
    <mergeCell ref="A3:D3"/>
    <mergeCell ref="D5:F5"/>
    <mergeCell ref="A5:C5"/>
    <mergeCell ref="A4:D4"/>
    <mergeCell ref="A102:E102"/>
    <mergeCell ref="F102:G102"/>
    <mergeCell ref="B20:D20"/>
    <mergeCell ref="A98:E98"/>
    <mergeCell ref="A99:D99"/>
    <mergeCell ref="F97:G97"/>
    <mergeCell ref="F98:G98"/>
    <mergeCell ref="C49:D49"/>
    <mergeCell ref="C55:D55"/>
    <mergeCell ref="B64:D64"/>
    <mergeCell ref="B95:D95"/>
    <mergeCell ref="A97:E97"/>
    <mergeCell ref="C40:D40"/>
    <mergeCell ref="C41:D41"/>
    <mergeCell ref="C28:D28"/>
    <mergeCell ref="B22:D22"/>
    <mergeCell ref="A101:E101"/>
    <mergeCell ref="F101:G101"/>
    <mergeCell ref="C29:D29"/>
    <mergeCell ref="A17:G17"/>
    <mergeCell ref="A18:G18"/>
    <mergeCell ref="D19:G1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6" sqref="D6:G6"/>
    </sheetView>
  </sheetViews>
  <sheetFormatPr defaultRowHeight="12.75"/>
  <cols>
    <col min="1" max="1" width="11.85546875" style="342" customWidth="1"/>
    <col min="2" max="2" width="1.85546875" style="342" customWidth="1"/>
    <col min="3" max="3" width="34.85546875" style="342" customWidth="1"/>
    <col min="4" max="4" width="9.42578125" style="342" customWidth="1"/>
    <col min="5" max="5" width="8.85546875" style="342" customWidth="1"/>
    <col min="6" max="6" width="12.85546875" style="342" customWidth="1"/>
    <col min="7" max="7" width="9.42578125" style="342" customWidth="1"/>
    <col min="8" max="8" width="8.85546875" style="342" customWidth="1"/>
    <col min="9" max="9" width="12.85546875" style="342" customWidth="1"/>
    <col min="10" max="16384" width="9.140625" style="342"/>
  </cols>
  <sheetData>
    <row r="1" spans="1:9">
      <c r="F1" s="387"/>
    </row>
    <row r="2" spans="1:9">
      <c r="F2" s="760" t="s">
        <v>562</v>
      </c>
      <c r="G2" s="760"/>
      <c r="H2" s="760"/>
      <c r="I2" s="760"/>
    </row>
    <row r="3" spans="1:9">
      <c r="B3" s="388"/>
      <c r="F3" s="342" t="s">
        <v>563</v>
      </c>
    </row>
    <row r="5" spans="1:9" ht="15.75">
      <c r="A5" s="696" t="s">
        <v>564</v>
      </c>
      <c r="B5" s="696"/>
      <c r="C5" s="696"/>
      <c r="D5" s="696"/>
      <c r="E5" s="696"/>
      <c r="F5" s="696"/>
      <c r="G5" s="696"/>
      <c r="H5" s="696"/>
      <c r="I5" s="696"/>
    </row>
    <row r="6" spans="1:9" ht="15.75">
      <c r="A6" s="389"/>
      <c r="B6" s="389"/>
      <c r="C6" s="389"/>
      <c r="D6" s="696" t="s">
        <v>758</v>
      </c>
      <c r="E6" s="696"/>
      <c r="F6" s="696"/>
      <c r="G6" s="696"/>
      <c r="H6" s="389"/>
      <c r="I6" s="389"/>
    </row>
    <row r="7" spans="1:9" ht="15.75">
      <c r="A7" s="696" t="s">
        <v>565</v>
      </c>
      <c r="B7" s="696"/>
      <c r="C7" s="696"/>
      <c r="D7" s="696"/>
      <c r="E7" s="696"/>
      <c r="F7" s="696"/>
      <c r="G7" s="696"/>
      <c r="H7" s="696"/>
      <c r="I7" s="696"/>
    </row>
    <row r="8" spans="1:9">
      <c r="D8" s="761">
        <v>43830</v>
      </c>
      <c r="E8" s="761"/>
      <c r="F8" s="761"/>
    </row>
    <row r="9" spans="1:9">
      <c r="A9" s="762" t="s">
        <v>11</v>
      </c>
      <c r="B9" s="763" t="s">
        <v>378</v>
      </c>
      <c r="C9" s="764"/>
      <c r="D9" s="762" t="s">
        <v>14</v>
      </c>
      <c r="E9" s="762"/>
      <c r="F9" s="762"/>
      <c r="G9" s="762" t="s">
        <v>15</v>
      </c>
      <c r="H9" s="762"/>
      <c r="I9" s="762"/>
    </row>
    <row r="10" spans="1:9" ht="76.5">
      <c r="A10" s="762"/>
      <c r="B10" s="765"/>
      <c r="C10" s="766"/>
      <c r="D10" s="298" t="s">
        <v>566</v>
      </c>
      <c r="E10" s="298" t="s">
        <v>567</v>
      </c>
      <c r="F10" s="298" t="s">
        <v>568</v>
      </c>
      <c r="G10" s="298" t="s">
        <v>566</v>
      </c>
      <c r="H10" s="298" t="s">
        <v>567</v>
      </c>
      <c r="I10" s="298" t="s">
        <v>568</v>
      </c>
    </row>
    <row r="11" spans="1:9">
      <c r="A11" s="298">
        <v>1</v>
      </c>
      <c r="B11" s="767">
        <v>2</v>
      </c>
      <c r="C11" s="768"/>
      <c r="D11" s="298">
        <v>3</v>
      </c>
      <c r="E11" s="298">
        <v>4</v>
      </c>
      <c r="F11" s="298">
        <v>5</v>
      </c>
      <c r="G11" s="298">
        <v>6</v>
      </c>
      <c r="H11" s="298">
        <v>7</v>
      </c>
      <c r="I11" s="298">
        <v>8</v>
      </c>
    </row>
    <row r="12" spans="1:9">
      <c r="A12" s="295" t="s">
        <v>251</v>
      </c>
      <c r="B12" s="688" t="s">
        <v>569</v>
      </c>
      <c r="C12" s="769"/>
      <c r="D12" s="390">
        <f>+D29</f>
        <v>25382.239999999998</v>
      </c>
      <c r="E12" s="390">
        <f t="shared" ref="E12:I12" si="0">+E29</f>
        <v>24639.73</v>
      </c>
      <c r="F12" s="390">
        <f t="shared" si="0"/>
        <v>0</v>
      </c>
      <c r="G12" s="390">
        <f t="shared" si="0"/>
        <v>27845.27</v>
      </c>
      <c r="H12" s="390">
        <f t="shared" si="0"/>
        <v>26743.91</v>
      </c>
      <c r="I12" s="390">
        <f t="shared" si="0"/>
        <v>0</v>
      </c>
    </row>
    <row r="13" spans="1:9" ht="15">
      <c r="A13" s="298" t="s">
        <v>570</v>
      </c>
      <c r="B13" s="770" t="s">
        <v>571</v>
      </c>
      <c r="C13" s="771"/>
      <c r="D13" s="391">
        <f>+D14+D15+D16</f>
        <v>0</v>
      </c>
      <c r="E13" s="391">
        <f t="shared" ref="E13:I13" si="1">+E14+E15+E16</f>
        <v>0</v>
      </c>
      <c r="F13" s="391">
        <f t="shared" si="1"/>
        <v>0</v>
      </c>
      <c r="G13" s="391">
        <f t="shared" si="1"/>
        <v>0</v>
      </c>
      <c r="H13" s="391">
        <f t="shared" si="1"/>
        <v>0</v>
      </c>
      <c r="I13" s="391">
        <f t="shared" si="1"/>
        <v>0</v>
      </c>
    </row>
    <row r="14" spans="1:9">
      <c r="A14" s="298" t="s">
        <v>382</v>
      </c>
      <c r="B14" s="721" t="s">
        <v>572</v>
      </c>
      <c r="C14" s="705"/>
      <c r="D14" s="392"/>
      <c r="E14" s="392"/>
      <c r="F14" s="392"/>
      <c r="G14" s="392"/>
      <c r="H14" s="392"/>
      <c r="I14" s="392"/>
    </row>
    <row r="15" spans="1:9">
      <c r="A15" s="298" t="s">
        <v>573</v>
      </c>
      <c r="B15" s="300"/>
      <c r="C15" s="393" t="s">
        <v>574</v>
      </c>
      <c r="D15" s="394"/>
      <c r="E15" s="394"/>
      <c r="F15" s="394"/>
      <c r="G15" s="394"/>
      <c r="H15" s="394"/>
      <c r="I15" s="394"/>
    </row>
    <row r="16" spans="1:9">
      <c r="A16" s="298" t="s">
        <v>575</v>
      </c>
      <c r="B16" s="300"/>
      <c r="C16" s="393" t="s">
        <v>576</v>
      </c>
      <c r="D16" s="394"/>
      <c r="E16" s="394"/>
      <c r="F16" s="394"/>
      <c r="G16" s="394"/>
      <c r="H16" s="394"/>
      <c r="I16" s="394"/>
    </row>
    <row r="17" spans="1:9">
      <c r="A17" s="298" t="s">
        <v>306</v>
      </c>
      <c r="B17" s="721" t="s">
        <v>577</v>
      </c>
      <c r="C17" s="705"/>
      <c r="D17" s="392">
        <f>+D18+D19+D20+D21+D22</f>
        <v>742.51</v>
      </c>
      <c r="E17" s="392">
        <f t="shared" ref="E17:I17" si="2">+E18+E19+E20+E21+E22</f>
        <v>0</v>
      </c>
      <c r="F17" s="392"/>
      <c r="G17" s="392">
        <f t="shared" si="2"/>
        <v>1128.6600000000001</v>
      </c>
      <c r="H17" s="392">
        <f t="shared" si="2"/>
        <v>27.3</v>
      </c>
      <c r="I17" s="392">
        <f t="shared" si="2"/>
        <v>0</v>
      </c>
    </row>
    <row r="18" spans="1:9">
      <c r="A18" s="298" t="s">
        <v>578</v>
      </c>
      <c r="B18" s="300"/>
      <c r="C18" s="393" t="s">
        <v>579</v>
      </c>
      <c r="D18" s="394"/>
      <c r="E18" s="394"/>
      <c r="F18" s="394"/>
      <c r="G18" s="394"/>
      <c r="H18" s="394"/>
      <c r="I18" s="394"/>
    </row>
    <row r="19" spans="1:9">
      <c r="A19" s="298" t="s">
        <v>580</v>
      </c>
      <c r="B19" s="300"/>
      <c r="C19" s="393" t="s">
        <v>581</v>
      </c>
      <c r="D19" s="394"/>
      <c r="E19" s="394"/>
      <c r="F19" s="394"/>
      <c r="G19" s="394"/>
      <c r="H19" s="394"/>
      <c r="I19" s="394"/>
    </row>
    <row r="20" spans="1:9">
      <c r="A20" s="298" t="s">
        <v>582</v>
      </c>
      <c r="B20" s="300"/>
      <c r="C20" s="393" t="s">
        <v>583</v>
      </c>
      <c r="D20" s="394">
        <v>742.51</v>
      </c>
      <c r="E20" s="394"/>
      <c r="F20" s="394"/>
      <c r="G20" s="394">
        <v>1128.6600000000001</v>
      </c>
      <c r="H20" s="394">
        <v>27.3</v>
      </c>
      <c r="I20" s="394"/>
    </row>
    <row r="21" spans="1:9">
      <c r="A21" s="298" t="s">
        <v>584</v>
      </c>
      <c r="B21" s="300"/>
      <c r="C21" s="393" t="s">
        <v>585</v>
      </c>
      <c r="D21" s="394"/>
      <c r="E21" s="394"/>
      <c r="F21" s="394"/>
      <c r="G21" s="394"/>
      <c r="H21" s="394"/>
      <c r="I21" s="394"/>
    </row>
    <row r="22" spans="1:9">
      <c r="A22" s="298" t="s">
        <v>586</v>
      </c>
      <c r="B22" s="300"/>
      <c r="C22" s="393" t="s">
        <v>458</v>
      </c>
      <c r="D22" s="394"/>
      <c r="E22" s="394"/>
      <c r="F22" s="394"/>
      <c r="G22" s="394"/>
      <c r="H22" s="394"/>
      <c r="I22" s="394"/>
    </row>
    <row r="23" spans="1:9">
      <c r="A23" s="298" t="s">
        <v>393</v>
      </c>
      <c r="B23" s="721" t="s">
        <v>587</v>
      </c>
      <c r="C23" s="705"/>
      <c r="D23" s="392"/>
      <c r="E23" s="392"/>
      <c r="F23" s="392"/>
      <c r="G23" s="392"/>
      <c r="H23" s="392"/>
      <c r="I23" s="392"/>
    </row>
    <row r="24" spans="1:9">
      <c r="A24" s="298" t="s">
        <v>395</v>
      </c>
      <c r="B24" s="721" t="s">
        <v>80</v>
      </c>
      <c r="C24" s="705"/>
      <c r="D24" s="392">
        <f>+D25+D26+D27</f>
        <v>24639.73</v>
      </c>
      <c r="E24" s="392">
        <f t="shared" ref="E24:I24" si="3">+E25+E26+E27</f>
        <v>24639.73</v>
      </c>
      <c r="F24" s="392"/>
      <c r="G24" s="392">
        <f>+G25</f>
        <v>26716.61</v>
      </c>
      <c r="H24" s="392">
        <f>+H25</f>
        <v>26716.61</v>
      </c>
      <c r="I24" s="392">
        <f t="shared" si="3"/>
        <v>0</v>
      </c>
    </row>
    <row r="25" spans="1:9">
      <c r="A25" s="298" t="s">
        <v>588</v>
      </c>
      <c r="B25" s="300"/>
      <c r="C25" s="393" t="s">
        <v>589</v>
      </c>
      <c r="D25" s="394">
        <v>24639.73</v>
      </c>
      <c r="E25" s="394">
        <v>24639.73</v>
      </c>
      <c r="F25" s="394"/>
      <c r="G25" s="394">
        <f>+H25</f>
        <v>26716.61</v>
      </c>
      <c r="H25" s="394">
        <v>26716.61</v>
      </c>
      <c r="I25" s="394"/>
    </row>
    <row r="26" spans="1:9">
      <c r="A26" s="298" t="s">
        <v>590</v>
      </c>
      <c r="B26" s="300"/>
      <c r="C26" s="393" t="s">
        <v>458</v>
      </c>
      <c r="D26" s="394"/>
      <c r="E26" s="394"/>
      <c r="F26" s="394"/>
      <c r="G26" s="394"/>
      <c r="H26" s="394"/>
      <c r="I26" s="394"/>
    </row>
    <row r="27" spans="1:9">
      <c r="A27" s="298" t="s">
        <v>397</v>
      </c>
      <c r="B27" s="721" t="s">
        <v>82</v>
      </c>
      <c r="C27" s="705"/>
      <c r="D27" s="392"/>
      <c r="E27" s="392"/>
      <c r="F27" s="392"/>
      <c r="G27" s="394"/>
      <c r="H27" s="394"/>
      <c r="I27" s="392"/>
    </row>
    <row r="28" spans="1:9">
      <c r="A28" s="295" t="s">
        <v>253</v>
      </c>
      <c r="B28" s="688" t="s">
        <v>591</v>
      </c>
      <c r="C28" s="689"/>
      <c r="D28" s="392"/>
      <c r="E28" s="392"/>
      <c r="F28" s="392"/>
      <c r="G28" s="392"/>
      <c r="H28" s="392"/>
      <c r="I28" s="392"/>
    </row>
    <row r="29" spans="1:9">
      <c r="A29" s="295" t="s">
        <v>256</v>
      </c>
      <c r="B29" s="703" t="s">
        <v>592</v>
      </c>
      <c r="C29" s="703"/>
      <c r="D29" s="395">
        <f>+D17+D24</f>
        <v>25382.239999999998</v>
      </c>
      <c r="E29" s="395">
        <f>+E24+E17</f>
        <v>24639.73</v>
      </c>
      <c r="F29" s="395">
        <v>0</v>
      </c>
      <c r="G29" s="395">
        <f>+G24+G17</f>
        <v>27845.27</v>
      </c>
      <c r="H29" s="395">
        <f>+H24+H17</f>
        <v>26743.91</v>
      </c>
      <c r="I29" s="395">
        <v>0</v>
      </c>
    </row>
    <row r="30" spans="1:9">
      <c r="A30" s="396"/>
      <c r="B30" s="397"/>
      <c r="C30" s="397"/>
      <c r="D30" s="398"/>
      <c r="E30" s="398"/>
      <c r="F30" s="398"/>
      <c r="G30" s="398"/>
      <c r="H30" s="398"/>
      <c r="I30" s="398"/>
    </row>
    <row r="31" spans="1:9">
      <c r="C31" s="759" t="s">
        <v>405</v>
      </c>
      <c r="D31" s="759"/>
      <c r="E31" s="759"/>
      <c r="F31" s="759"/>
      <c r="G31" s="759"/>
      <c r="H31" s="759"/>
    </row>
  </sheetData>
  <mergeCells count="20">
    <mergeCell ref="B23:C23"/>
    <mergeCell ref="F2:I2"/>
    <mergeCell ref="A5:I5"/>
    <mergeCell ref="D6:G6"/>
    <mergeCell ref="A7:I7"/>
    <mergeCell ref="D8:F8"/>
    <mergeCell ref="A9:A10"/>
    <mergeCell ref="B9:C10"/>
    <mergeCell ref="D9:F9"/>
    <mergeCell ref="G9:I9"/>
    <mergeCell ref="B11:C11"/>
    <mergeCell ref="B12:C12"/>
    <mergeCell ref="B13:C13"/>
    <mergeCell ref="B14:C14"/>
    <mergeCell ref="B17:C17"/>
    <mergeCell ref="B24:C24"/>
    <mergeCell ref="B27:C27"/>
    <mergeCell ref="B28:C28"/>
    <mergeCell ref="B29:C29"/>
    <mergeCell ref="C31:H3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10" sqref="I10"/>
    </sheetView>
  </sheetViews>
  <sheetFormatPr defaultRowHeight="15"/>
  <cols>
    <col min="1" max="1" width="5.140625" style="233" customWidth="1"/>
    <col min="2" max="2" width="1.42578125" style="233" customWidth="1"/>
    <col min="3" max="3" width="35.42578125" style="233" customWidth="1"/>
    <col min="4" max="7" width="12.42578125" style="233" customWidth="1"/>
    <col min="8" max="16384" width="9.140625" style="233"/>
  </cols>
  <sheetData>
    <row r="1" spans="1:7">
      <c r="D1" s="313"/>
    </row>
    <row r="2" spans="1:7">
      <c r="A2" s="342"/>
      <c r="B2" s="342"/>
      <c r="C2" s="342"/>
      <c r="D2" s="760" t="s">
        <v>562</v>
      </c>
      <c r="E2" s="760"/>
      <c r="F2" s="760"/>
      <c r="G2" s="760"/>
    </row>
    <row r="3" spans="1:7">
      <c r="A3" s="342"/>
      <c r="B3" s="388"/>
      <c r="C3" s="342"/>
      <c r="D3" s="388" t="s">
        <v>593</v>
      </c>
      <c r="E3" s="388"/>
      <c r="F3" s="388"/>
      <c r="G3" s="399"/>
    </row>
    <row r="4" spans="1:7">
      <c r="A4" s="342"/>
      <c r="B4" s="342"/>
      <c r="C4" s="342"/>
      <c r="D4" s="342"/>
      <c r="E4" s="342"/>
      <c r="F4" s="342"/>
      <c r="G4" s="342"/>
    </row>
    <row r="5" spans="1:7" ht="15.75">
      <c r="A5" s="696" t="s">
        <v>594</v>
      </c>
      <c r="B5" s="696"/>
      <c r="C5" s="696"/>
      <c r="D5" s="696"/>
      <c r="E5" s="696"/>
      <c r="F5" s="696"/>
      <c r="G5" s="696"/>
    </row>
    <row r="6" spans="1:7" ht="15.75" customHeight="1">
      <c r="A6" s="342"/>
      <c r="B6" s="342"/>
      <c r="C6" s="696" t="s">
        <v>758</v>
      </c>
      <c r="D6" s="696"/>
      <c r="E6" s="696"/>
      <c r="F6" s="696"/>
      <c r="G6" s="696"/>
    </row>
    <row r="7" spans="1:7" ht="15.75">
      <c r="A7" s="772" t="s">
        <v>595</v>
      </c>
      <c r="B7" s="772"/>
      <c r="C7" s="772"/>
      <c r="D7" s="772"/>
      <c r="E7" s="772"/>
      <c r="F7" s="772"/>
      <c r="G7" s="772"/>
    </row>
    <row r="8" spans="1:7">
      <c r="A8" s="342"/>
      <c r="B8" s="342"/>
      <c r="C8" s="342"/>
      <c r="D8" s="400">
        <v>43830</v>
      </c>
      <c r="E8" s="342"/>
      <c r="F8" s="342"/>
      <c r="G8" s="342"/>
    </row>
    <row r="9" spans="1:7" ht="34.5" customHeight="1">
      <c r="A9" s="773" t="s">
        <v>11</v>
      </c>
      <c r="B9" s="774" t="s">
        <v>378</v>
      </c>
      <c r="C9" s="775"/>
      <c r="D9" s="773" t="s">
        <v>14</v>
      </c>
      <c r="E9" s="773"/>
      <c r="F9" s="773" t="s">
        <v>15</v>
      </c>
      <c r="G9" s="773"/>
    </row>
    <row r="10" spans="1:7" ht="25.5">
      <c r="A10" s="773"/>
      <c r="B10" s="776"/>
      <c r="C10" s="777"/>
      <c r="D10" s="401" t="s">
        <v>566</v>
      </c>
      <c r="E10" s="401" t="s">
        <v>596</v>
      </c>
      <c r="F10" s="401" t="s">
        <v>566</v>
      </c>
      <c r="G10" s="401" t="s">
        <v>596</v>
      </c>
    </row>
    <row r="11" spans="1:7">
      <c r="A11" s="401">
        <v>1</v>
      </c>
      <c r="B11" s="778">
        <v>2</v>
      </c>
      <c r="C11" s="779"/>
      <c r="D11" s="401">
        <v>3</v>
      </c>
      <c r="E11" s="401">
        <v>4</v>
      </c>
      <c r="F11" s="401">
        <v>5</v>
      </c>
      <c r="G11" s="401">
        <v>6</v>
      </c>
    </row>
    <row r="12" spans="1:7" ht="26.25" customHeight="1">
      <c r="A12" s="402" t="s">
        <v>251</v>
      </c>
      <c r="B12" s="780" t="s">
        <v>597</v>
      </c>
      <c r="C12" s="781"/>
      <c r="D12" s="403">
        <f>+D13</f>
        <v>4624.45</v>
      </c>
      <c r="E12" s="403"/>
      <c r="F12" s="403">
        <f>+F13</f>
        <v>15195.4</v>
      </c>
      <c r="G12" s="403"/>
    </row>
    <row r="13" spans="1:7">
      <c r="A13" s="401" t="s">
        <v>380</v>
      </c>
      <c r="B13" s="404"/>
      <c r="C13" s="405" t="s">
        <v>598</v>
      </c>
      <c r="D13" s="406">
        <v>4624.45</v>
      </c>
      <c r="E13" s="407"/>
      <c r="F13" s="406">
        <v>15195.4</v>
      </c>
      <c r="G13" s="407"/>
    </row>
    <row r="14" spans="1:7">
      <c r="A14" s="401" t="s">
        <v>382</v>
      </c>
      <c r="B14" s="404"/>
      <c r="C14" s="405" t="s">
        <v>599</v>
      </c>
      <c r="D14" s="407"/>
      <c r="E14" s="407"/>
      <c r="F14" s="407"/>
      <c r="G14" s="407"/>
    </row>
    <row r="15" spans="1:7">
      <c r="A15" s="401" t="s">
        <v>306</v>
      </c>
      <c r="B15" s="404"/>
      <c r="C15" s="405" t="s">
        <v>600</v>
      </c>
      <c r="D15" s="407"/>
      <c r="E15" s="407"/>
      <c r="F15" s="407"/>
      <c r="G15" s="407"/>
    </row>
    <row r="16" spans="1:7">
      <c r="A16" s="401" t="s">
        <v>393</v>
      </c>
      <c r="B16" s="404"/>
      <c r="C16" s="405" t="s">
        <v>601</v>
      </c>
      <c r="D16" s="407"/>
      <c r="E16" s="407"/>
      <c r="F16" s="407"/>
      <c r="G16" s="407"/>
    </row>
    <row r="17" spans="1:7">
      <c r="A17" s="408" t="s">
        <v>395</v>
      </c>
      <c r="B17" s="404"/>
      <c r="C17" s="405" t="s">
        <v>602</v>
      </c>
      <c r="D17" s="407"/>
      <c r="E17" s="407"/>
      <c r="F17" s="407"/>
      <c r="G17" s="407"/>
    </row>
    <row r="18" spans="1:7">
      <c r="A18" s="409" t="s">
        <v>397</v>
      </c>
      <c r="B18" s="404"/>
      <c r="C18" s="405" t="s">
        <v>603</v>
      </c>
      <c r="D18" s="407"/>
      <c r="E18" s="407"/>
      <c r="F18" s="407"/>
      <c r="G18" s="407"/>
    </row>
    <row r="19" spans="1:7" ht="26.25" customHeight="1">
      <c r="A19" s="402" t="s">
        <v>253</v>
      </c>
      <c r="B19" s="780" t="s">
        <v>604</v>
      </c>
      <c r="C19" s="781"/>
      <c r="D19" s="403"/>
      <c r="E19" s="403"/>
      <c r="F19" s="403"/>
      <c r="G19" s="403"/>
    </row>
    <row r="20" spans="1:7">
      <c r="A20" s="401" t="s">
        <v>605</v>
      </c>
      <c r="B20" s="404"/>
      <c r="C20" s="405" t="s">
        <v>606</v>
      </c>
      <c r="D20" s="407"/>
      <c r="E20" s="407"/>
      <c r="F20" s="407"/>
      <c r="G20" s="407"/>
    </row>
    <row r="21" spans="1:7">
      <c r="A21" s="401" t="s">
        <v>607</v>
      </c>
      <c r="B21" s="404"/>
      <c r="C21" s="405" t="s">
        <v>599</v>
      </c>
      <c r="D21" s="407"/>
      <c r="E21" s="407"/>
      <c r="F21" s="407"/>
      <c r="G21" s="407"/>
    </row>
    <row r="22" spans="1:7">
      <c r="A22" s="401" t="s">
        <v>608</v>
      </c>
      <c r="B22" s="404"/>
      <c r="C22" s="405" t="s">
        <v>600</v>
      </c>
      <c r="D22" s="407"/>
      <c r="E22" s="407"/>
      <c r="F22" s="407"/>
      <c r="G22" s="407"/>
    </row>
    <row r="23" spans="1:7">
      <c r="A23" s="401" t="s">
        <v>609</v>
      </c>
      <c r="B23" s="404"/>
      <c r="C23" s="405" t="s">
        <v>601</v>
      </c>
      <c r="D23" s="407"/>
      <c r="E23" s="407"/>
      <c r="F23" s="407"/>
      <c r="G23" s="407"/>
    </row>
    <row r="24" spans="1:7">
      <c r="A24" s="408" t="s">
        <v>610</v>
      </c>
      <c r="B24" s="404"/>
      <c r="C24" s="405" t="s">
        <v>602</v>
      </c>
      <c r="D24" s="407"/>
      <c r="E24" s="407"/>
      <c r="F24" s="407"/>
      <c r="G24" s="407"/>
    </row>
    <row r="25" spans="1:7">
      <c r="A25" s="409" t="s">
        <v>611</v>
      </c>
      <c r="B25" s="404"/>
      <c r="C25" s="405" t="s">
        <v>603</v>
      </c>
      <c r="D25" s="407"/>
      <c r="E25" s="407"/>
      <c r="F25" s="407"/>
      <c r="G25" s="407"/>
    </row>
    <row r="26" spans="1:7" ht="27" customHeight="1">
      <c r="A26" s="402" t="s">
        <v>612</v>
      </c>
      <c r="B26" s="780" t="s">
        <v>613</v>
      </c>
      <c r="C26" s="781"/>
      <c r="D26" s="403">
        <f>+D27</f>
        <v>3912.75</v>
      </c>
      <c r="E26" s="403"/>
      <c r="F26" s="403">
        <f>+F27</f>
        <v>2006.37</v>
      </c>
      <c r="G26" s="403"/>
    </row>
    <row r="27" spans="1:7">
      <c r="A27" s="401" t="s">
        <v>614</v>
      </c>
      <c r="B27" s="404"/>
      <c r="C27" s="405" t="s">
        <v>606</v>
      </c>
      <c r="D27" s="407">
        <v>3912.75</v>
      </c>
      <c r="E27" s="407"/>
      <c r="F27" s="407">
        <v>2006.37</v>
      </c>
      <c r="G27" s="407"/>
    </row>
    <row r="28" spans="1:7">
      <c r="A28" s="401" t="s">
        <v>615</v>
      </c>
      <c r="B28" s="404"/>
      <c r="C28" s="405" t="s">
        <v>599</v>
      </c>
      <c r="D28" s="407"/>
      <c r="E28" s="407"/>
      <c r="F28" s="407"/>
      <c r="G28" s="407"/>
    </row>
    <row r="29" spans="1:7">
      <c r="A29" s="401" t="s">
        <v>616</v>
      </c>
      <c r="B29" s="404"/>
      <c r="C29" s="410" t="s">
        <v>600</v>
      </c>
      <c r="D29" s="407"/>
      <c r="E29" s="407"/>
      <c r="F29" s="407"/>
      <c r="G29" s="407"/>
    </row>
    <row r="30" spans="1:7">
      <c r="A30" s="401" t="s">
        <v>617</v>
      </c>
      <c r="B30" s="404"/>
      <c r="C30" s="405" t="s">
        <v>601</v>
      </c>
      <c r="D30" s="407"/>
      <c r="E30" s="407"/>
      <c r="F30" s="407"/>
      <c r="G30" s="407"/>
    </row>
    <row r="31" spans="1:7">
      <c r="A31" s="411" t="s">
        <v>618</v>
      </c>
      <c r="B31" s="404"/>
      <c r="C31" s="405" t="s">
        <v>602</v>
      </c>
      <c r="D31" s="407"/>
      <c r="E31" s="407"/>
      <c r="F31" s="407"/>
      <c r="G31" s="407"/>
    </row>
    <row r="32" spans="1:7" ht="25.5">
      <c r="A32" s="401" t="s">
        <v>619</v>
      </c>
      <c r="B32" s="404"/>
      <c r="C32" s="405" t="s">
        <v>620</v>
      </c>
      <c r="D32" s="407"/>
      <c r="E32" s="407"/>
      <c r="F32" s="407"/>
      <c r="G32" s="407"/>
    </row>
    <row r="33" spans="1:7">
      <c r="A33" s="401" t="s">
        <v>621</v>
      </c>
      <c r="B33" s="404"/>
      <c r="C33" s="405" t="s">
        <v>622</v>
      </c>
      <c r="D33" s="407"/>
      <c r="E33" s="407"/>
      <c r="F33" s="407"/>
      <c r="G33" s="407"/>
    </row>
    <row r="34" spans="1:7">
      <c r="A34" s="412" t="s">
        <v>258</v>
      </c>
      <c r="B34" s="782" t="s">
        <v>623</v>
      </c>
      <c r="C34" s="783"/>
      <c r="D34" s="413"/>
      <c r="E34" s="413"/>
      <c r="F34" s="413"/>
      <c r="G34" s="413"/>
    </row>
    <row r="35" spans="1:7">
      <c r="A35" s="295" t="s">
        <v>624</v>
      </c>
      <c r="B35" s="703" t="s">
        <v>625</v>
      </c>
      <c r="C35" s="703"/>
      <c r="D35" s="395">
        <f>+D26+D12</f>
        <v>8537.2000000000007</v>
      </c>
      <c r="E35" s="392"/>
      <c r="F35" s="392">
        <f>+F26+F12</f>
        <v>17201.77</v>
      </c>
      <c r="G35" s="392"/>
    </row>
    <row r="36" spans="1:7">
      <c r="A36" s="396"/>
      <c r="B36" s="397"/>
      <c r="C36" s="397"/>
      <c r="D36" s="398"/>
      <c r="E36" s="398"/>
      <c r="F36" s="398"/>
      <c r="G36" s="398"/>
    </row>
    <row r="37" spans="1:7">
      <c r="A37" s="396"/>
      <c r="B37" s="397"/>
      <c r="C37" s="397"/>
      <c r="D37" s="414"/>
      <c r="E37" s="414"/>
      <c r="F37" s="398"/>
      <c r="G37" s="398"/>
    </row>
    <row r="38" spans="1:7">
      <c r="A38" s="396"/>
      <c r="B38" s="397"/>
      <c r="C38" s="397"/>
      <c r="D38" s="398"/>
      <c r="E38" s="398"/>
      <c r="F38" s="398"/>
      <c r="G38" s="398"/>
    </row>
  </sheetData>
  <mergeCells count="14">
    <mergeCell ref="B35:C35"/>
    <mergeCell ref="D2:G2"/>
    <mergeCell ref="A5:G5"/>
    <mergeCell ref="A7:G7"/>
    <mergeCell ref="A9:A10"/>
    <mergeCell ref="B9:C10"/>
    <mergeCell ref="D9:E9"/>
    <mergeCell ref="F9:G9"/>
    <mergeCell ref="B11:C11"/>
    <mergeCell ref="B12:C12"/>
    <mergeCell ref="B19:C19"/>
    <mergeCell ref="B26:C26"/>
    <mergeCell ref="B34:C34"/>
    <mergeCell ref="C6:G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5" sqref="D5:H5"/>
    </sheetView>
  </sheetViews>
  <sheetFormatPr defaultRowHeight="15"/>
  <cols>
    <col min="1" max="1" width="5" style="415" customWidth="1"/>
    <col min="2" max="2" width="1.5703125" style="415" customWidth="1"/>
    <col min="3" max="3" width="37.140625" style="415" customWidth="1"/>
    <col min="4" max="4" width="9.42578125" style="415" customWidth="1"/>
    <col min="5" max="5" width="10.85546875" style="415" customWidth="1"/>
    <col min="6" max="6" width="13.7109375" style="415" customWidth="1"/>
    <col min="7" max="7" width="12" style="415" customWidth="1"/>
    <col min="8" max="8" width="10.28515625" style="415" bestFit="1" customWidth="1"/>
    <col min="9" max="9" width="16.5703125" style="415" customWidth="1"/>
    <col min="10" max="16384" width="9.140625" style="415"/>
  </cols>
  <sheetData>
    <row r="1" spans="1:9">
      <c r="F1" s="387"/>
    </row>
    <row r="2" spans="1:9">
      <c r="F2" s="388" t="s">
        <v>562</v>
      </c>
      <c r="H2" s="388"/>
      <c r="I2" s="388"/>
    </row>
    <row r="3" spans="1:9">
      <c r="B3" s="416"/>
      <c r="F3" s="388" t="s">
        <v>626</v>
      </c>
      <c r="H3" s="417"/>
      <c r="I3" s="418"/>
    </row>
    <row r="4" spans="1:9" s="419" customFormat="1">
      <c r="A4" s="677" t="s">
        <v>627</v>
      </c>
      <c r="B4" s="677"/>
      <c r="C4" s="677"/>
      <c r="D4" s="677"/>
      <c r="E4" s="677"/>
      <c r="F4" s="677"/>
      <c r="G4" s="677"/>
      <c r="H4" s="677"/>
      <c r="I4" s="677"/>
    </row>
    <row r="5" spans="1:9" s="419" customFormat="1">
      <c r="A5" s="240"/>
      <c r="B5" s="240"/>
      <c r="C5" s="240"/>
      <c r="D5" s="677" t="s">
        <v>758</v>
      </c>
      <c r="E5" s="677"/>
      <c r="F5" s="677"/>
      <c r="G5" s="677"/>
      <c r="H5" s="677"/>
      <c r="I5" s="240"/>
    </row>
    <row r="6" spans="1:9">
      <c r="A6" s="678" t="s">
        <v>628</v>
      </c>
      <c r="B6" s="678"/>
      <c r="C6" s="678"/>
      <c r="D6" s="678"/>
      <c r="E6" s="678"/>
      <c r="F6" s="678"/>
      <c r="G6" s="678"/>
      <c r="H6" s="678"/>
      <c r="I6" s="678"/>
    </row>
    <row r="7" spans="1:9">
      <c r="E7" s="788">
        <v>43830</v>
      </c>
      <c r="F7" s="788"/>
    </row>
    <row r="8" spans="1:9">
      <c r="A8" s="789" t="s">
        <v>11</v>
      </c>
      <c r="B8" s="674" t="s">
        <v>378</v>
      </c>
      <c r="C8" s="675"/>
      <c r="D8" s="789" t="s">
        <v>14</v>
      </c>
      <c r="E8" s="789"/>
      <c r="F8" s="789"/>
      <c r="G8" s="789" t="s">
        <v>15</v>
      </c>
      <c r="H8" s="789"/>
      <c r="I8" s="789"/>
    </row>
    <row r="9" spans="1:9" ht="105">
      <c r="A9" s="789"/>
      <c r="B9" s="790"/>
      <c r="C9" s="791"/>
      <c r="D9" s="243" t="s">
        <v>566</v>
      </c>
      <c r="E9" s="243" t="s">
        <v>629</v>
      </c>
      <c r="F9" s="243" t="s">
        <v>630</v>
      </c>
      <c r="G9" s="243" t="s">
        <v>566</v>
      </c>
      <c r="H9" s="243" t="s">
        <v>629</v>
      </c>
      <c r="I9" s="243" t="s">
        <v>630</v>
      </c>
    </row>
    <row r="10" spans="1:9">
      <c r="A10" s="243">
        <v>1</v>
      </c>
      <c r="B10" s="669">
        <v>2</v>
      </c>
      <c r="C10" s="670"/>
      <c r="D10" s="243">
        <v>3</v>
      </c>
      <c r="E10" s="243">
        <v>4</v>
      </c>
      <c r="F10" s="243">
        <v>5</v>
      </c>
      <c r="G10" s="243">
        <v>6</v>
      </c>
      <c r="H10" s="243">
        <v>7</v>
      </c>
      <c r="I10" s="243">
        <v>8</v>
      </c>
    </row>
    <row r="11" spans="1:9">
      <c r="A11" s="242" t="s">
        <v>251</v>
      </c>
      <c r="B11" s="784" t="s">
        <v>105</v>
      </c>
      <c r="C11" s="785"/>
      <c r="D11" s="245"/>
      <c r="E11" s="245"/>
      <c r="F11" s="245"/>
      <c r="G11" s="245"/>
      <c r="H11" s="245"/>
      <c r="I11" s="245"/>
    </row>
    <row r="12" spans="1:9">
      <c r="A12" s="242" t="s">
        <v>631</v>
      </c>
      <c r="B12" s="784" t="s">
        <v>115</v>
      </c>
      <c r="C12" s="785"/>
      <c r="D12" s="420">
        <v>70.599999999999994</v>
      </c>
      <c r="E12" s="249">
        <v>70.599999999999994</v>
      </c>
      <c r="F12" s="245"/>
      <c r="G12" s="245"/>
      <c r="H12" s="245"/>
      <c r="I12" s="245"/>
    </row>
    <row r="13" spans="1:9">
      <c r="A13" s="242" t="s">
        <v>256</v>
      </c>
      <c r="B13" s="784" t="s">
        <v>114</v>
      </c>
      <c r="C13" s="785"/>
      <c r="D13" s="245"/>
      <c r="E13" s="245"/>
      <c r="F13" s="245"/>
      <c r="G13" s="245"/>
      <c r="H13" s="245"/>
      <c r="I13" s="245"/>
    </row>
    <row r="14" spans="1:9">
      <c r="A14" s="242" t="s">
        <v>258</v>
      </c>
      <c r="B14" s="784" t="s">
        <v>117</v>
      </c>
      <c r="C14" s="787"/>
      <c r="D14" s="245">
        <f>+D15+D16+D17+D18</f>
        <v>23775.61</v>
      </c>
      <c r="E14" s="245">
        <f t="shared" ref="E14" si="0">+E15+E16+E17+E18</f>
        <v>0</v>
      </c>
      <c r="F14" s="245"/>
      <c r="G14" s="245">
        <f>+G15+G16+G17+G18</f>
        <v>26660.57</v>
      </c>
      <c r="H14" s="245">
        <f t="shared" ref="H14" si="1">+H15+H16+H17+H18</f>
        <v>6283.22</v>
      </c>
      <c r="I14" s="245"/>
    </row>
    <row r="15" spans="1:9">
      <c r="A15" s="243" t="s">
        <v>632</v>
      </c>
      <c r="B15" s="421"/>
      <c r="C15" s="422" t="s">
        <v>633</v>
      </c>
      <c r="D15" s="245"/>
      <c r="E15" s="245"/>
      <c r="F15" s="245"/>
      <c r="G15" s="245"/>
      <c r="H15" s="245"/>
      <c r="I15" s="245"/>
    </row>
    <row r="16" spans="1:9">
      <c r="A16" s="243" t="s">
        <v>634</v>
      </c>
      <c r="B16" s="421"/>
      <c r="C16" s="422" t="s">
        <v>635</v>
      </c>
      <c r="D16" s="248">
        <v>23775.61</v>
      </c>
      <c r="E16" s="248"/>
      <c r="F16" s="248"/>
      <c r="G16" s="248">
        <v>26660.57</v>
      </c>
      <c r="H16" s="248">
        <v>6283.22</v>
      </c>
      <c r="I16" s="245"/>
    </row>
    <row r="17" spans="1:9">
      <c r="A17" s="242" t="s">
        <v>636</v>
      </c>
      <c r="B17" s="421"/>
      <c r="C17" s="422" t="s">
        <v>637</v>
      </c>
      <c r="D17" s="245"/>
      <c r="E17" s="245"/>
      <c r="F17" s="245"/>
      <c r="G17" s="245"/>
      <c r="H17" s="245"/>
      <c r="I17" s="245"/>
    </row>
    <row r="18" spans="1:9">
      <c r="A18" s="242" t="s">
        <v>638</v>
      </c>
      <c r="B18" s="421"/>
      <c r="C18" s="422" t="s">
        <v>639</v>
      </c>
      <c r="D18" s="245"/>
      <c r="E18" s="245"/>
      <c r="F18" s="245"/>
      <c r="G18" s="245"/>
      <c r="H18" s="245"/>
      <c r="I18" s="245"/>
    </row>
    <row r="19" spans="1:9">
      <c r="A19" s="242" t="s">
        <v>260</v>
      </c>
      <c r="B19" s="784" t="s">
        <v>119</v>
      </c>
      <c r="C19" s="785"/>
      <c r="D19" s="245"/>
      <c r="E19" s="245"/>
      <c r="F19" s="245"/>
      <c r="G19" s="245"/>
      <c r="H19" s="245"/>
      <c r="I19" s="245"/>
    </row>
    <row r="20" spans="1:9">
      <c r="A20" s="242" t="s">
        <v>640</v>
      </c>
      <c r="B20" s="421"/>
      <c r="C20" s="422" t="s">
        <v>641</v>
      </c>
      <c r="D20" s="245"/>
      <c r="E20" s="245"/>
      <c r="F20" s="245"/>
      <c r="G20" s="245"/>
      <c r="H20" s="245"/>
      <c r="I20" s="245"/>
    </row>
    <row r="21" spans="1:9">
      <c r="A21" s="242" t="s">
        <v>642</v>
      </c>
      <c r="B21" s="421"/>
      <c r="C21" s="422" t="s">
        <v>643</v>
      </c>
      <c r="D21" s="245"/>
      <c r="E21" s="245"/>
      <c r="F21" s="245"/>
      <c r="G21" s="245"/>
      <c r="H21" s="245"/>
      <c r="I21" s="245"/>
    </row>
    <row r="22" spans="1:9">
      <c r="A22" s="242" t="s">
        <v>644</v>
      </c>
      <c r="B22" s="421"/>
      <c r="C22" s="422" t="s">
        <v>645</v>
      </c>
      <c r="D22" s="245"/>
      <c r="E22" s="245"/>
      <c r="F22" s="245"/>
      <c r="G22" s="245"/>
      <c r="H22" s="245"/>
      <c r="I22" s="245"/>
    </row>
    <row r="23" spans="1:9">
      <c r="A23" s="242" t="s">
        <v>262</v>
      </c>
      <c r="B23" s="784" t="s">
        <v>646</v>
      </c>
      <c r="C23" s="785"/>
      <c r="D23" s="423">
        <f>+D14+D12</f>
        <v>23846.21</v>
      </c>
      <c r="E23" s="423">
        <f>+E14+E12</f>
        <v>70.599999999999994</v>
      </c>
      <c r="F23" s="245"/>
      <c r="G23" s="245">
        <f>+G14</f>
        <v>26660.57</v>
      </c>
      <c r="H23" s="245">
        <f t="shared" ref="H23" si="2">+H14</f>
        <v>6283.22</v>
      </c>
      <c r="I23" s="245"/>
    </row>
    <row r="25" spans="1:9">
      <c r="A25" s="786" t="s">
        <v>647</v>
      </c>
      <c r="B25" s="786"/>
      <c r="C25" s="786"/>
      <c r="D25" s="786"/>
      <c r="E25" s="786"/>
      <c r="F25" s="786"/>
      <c r="G25" s="786"/>
      <c r="H25" s="786"/>
      <c r="I25" s="786"/>
    </row>
  </sheetData>
  <mergeCells count="16">
    <mergeCell ref="A4:I4"/>
    <mergeCell ref="D5:H5"/>
    <mergeCell ref="A6:I6"/>
    <mergeCell ref="E7:F7"/>
    <mergeCell ref="A8:A9"/>
    <mergeCell ref="B8:C9"/>
    <mergeCell ref="D8:F8"/>
    <mergeCell ref="G8:I8"/>
    <mergeCell ref="B23:C23"/>
    <mergeCell ref="A25:I25"/>
    <mergeCell ref="B10:C10"/>
    <mergeCell ref="B11:C11"/>
    <mergeCell ref="B12:C12"/>
    <mergeCell ref="B13:C13"/>
    <mergeCell ref="B14:C14"/>
    <mergeCell ref="B19:C19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8" sqref="B8:D8"/>
    </sheetView>
  </sheetViews>
  <sheetFormatPr defaultRowHeight="12.75"/>
  <cols>
    <col min="1" max="1" width="4" style="424" customWidth="1"/>
    <col min="2" max="2" width="26.85546875" style="424" customWidth="1"/>
    <col min="3" max="4" width="25.5703125" style="424" customWidth="1"/>
    <col min="5" max="16384" width="9.140625" style="424"/>
  </cols>
  <sheetData>
    <row r="1" spans="1:5">
      <c r="C1" s="313"/>
    </row>
    <row r="2" spans="1:5">
      <c r="C2" s="388" t="s">
        <v>648</v>
      </c>
      <c r="D2" s="425"/>
      <c r="E2" s="426"/>
    </row>
    <row r="3" spans="1:5">
      <c r="C3" s="388" t="s">
        <v>649</v>
      </c>
      <c r="D3" s="388"/>
      <c r="E3" s="427"/>
    </row>
    <row r="4" spans="1:5">
      <c r="C4" s="388"/>
      <c r="D4" s="388"/>
      <c r="E4" s="427"/>
    </row>
    <row r="5" spans="1:5">
      <c r="B5" s="792" t="s">
        <v>650</v>
      </c>
      <c r="C5" s="792"/>
      <c r="D5" s="792"/>
      <c r="E5" s="428"/>
    </row>
    <row r="7" spans="1:5">
      <c r="B7" s="792" t="s">
        <v>651</v>
      </c>
      <c r="C7" s="792"/>
      <c r="D7" s="792"/>
      <c r="E7" s="428"/>
    </row>
    <row r="8" spans="1:5">
      <c r="B8" s="792" t="s">
        <v>758</v>
      </c>
      <c r="C8" s="792"/>
      <c r="D8" s="792"/>
      <c r="E8" s="428"/>
    </row>
    <row r="9" spans="1:5">
      <c r="B9" s="429"/>
      <c r="C9" s="430">
        <v>43830</v>
      </c>
    </row>
    <row r="10" spans="1:5" ht="25.5">
      <c r="A10" s="431" t="s">
        <v>11</v>
      </c>
      <c r="B10" s="432" t="s">
        <v>652</v>
      </c>
      <c r="C10" s="433" t="s">
        <v>653</v>
      </c>
      <c r="D10" s="433" t="s">
        <v>654</v>
      </c>
    </row>
    <row r="11" spans="1:5">
      <c r="A11" s="434">
        <v>1</v>
      </c>
      <c r="B11" s="435">
        <v>2</v>
      </c>
      <c r="C11" s="436">
        <v>3</v>
      </c>
      <c r="D11" s="436">
        <v>4</v>
      </c>
    </row>
    <row r="12" spans="1:5">
      <c r="A12" s="434" t="s">
        <v>251</v>
      </c>
      <c r="B12" s="437" t="s">
        <v>655</v>
      </c>
      <c r="C12" s="438">
        <v>26665.43</v>
      </c>
      <c r="D12" s="438">
        <v>23847.24</v>
      </c>
    </row>
    <row r="13" spans="1:5">
      <c r="A13" s="434" t="s">
        <v>631</v>
      </c>
      <c r="B13" s="437" t="s">
        <v>656</v>
      </c>
      <c r="C13" s="438"/>
      <c r="D13" s="438"/>
    </row>
    <row r="14" spans="1:5">
      <c r="A14" s="434" t="s">
        <v>657</v>
      </c>
      <c r="B14" s="437" t="s">
        <v>658</v>
      </c>
      <c r="C14" s="438"/>
      <c r="D14" s="438"/>
    </row>
    <row r="15" spans="1:5">
      <c r="A15" s="434" t="s">
        <v>659</v>
      </c>
      <c r="B15" s="437" t="s">
        <v>660</v>
      </c>
      <c r="C15" s="439">
        <f>+C12</f>
        <v>26665.43</v>
      </c>
      <c r="D15" s="439">
        <f>+D12</f>
        <v>23847.24</v>
      </c>
    </row>
    <row r="16" spans="1:5">
      <c r="B16" s="793"/>
      <c r="C16" s="793"/>
      <c r="D16" s="793"/>
    </row>
    <row r="17" spans="2:4">
      <c r="B17" s="794" t="s">
        <v>405</v>
      </c>
      <c r="C17" s="794"/>
      <c r="D17" s="794"/>
    </row>
  </sheetData>
  <mergeCells count="5">
    <mergeCell ref="B5:D5"/>
    <mergeCell ref="B7:D7"/>
    <mergeCell ref="B8:D8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I35" sqref="I35"/>
    </sheetView>
  </sheetViews>
  <sheetFormatPr defaultRowHeight="15"/>
  <cols>
    <col min="1" max="1" width="6" style="440" customWidth="1"/>
    <col min="2" max="2" width="32.85546875" style="441" customWidth="1"/>
    <col min="3" max="4" width="15.7109375" style="441" customWidth="1"/>
    <col min="5" max="5" width="16.28515625" style="441" customWidth="1"/>
    <col min="6" max="10" width="15.7109375" style="441" customWidth="1"/>
    <col min="11" max="11" width="13.140625" style="441" customWidth="1"/>
    <col min="12" max="13" width="15.7109375" style="441" customWidth="1"/>
    <col min="14" max="16384" width="9.140625" style="441"/>
  </cols>
  <sheetData>
    <row r="1" spans="1:13">
      <c r="I1" s="442"/>
      <c r="J1" s="442"/>
      <c r="K1" s="442"/>
    </row>
    <row r="2" spans="1:13">
      <c r="I2" s="441" t="s">
        <v>661</v>
      </c>
    </row>
    <row r="3" spans="1:13">
      <c r="I3" s="441" t="s">
        <v>662</v>
      </c>
    </row>
    <row r="5" spans="1:13">
      <c r="A5" s="797" t="s">
        <v>663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</row>
    <row r="6" spans="1:13">
      <c r="A6" s="797" t="s">
        <v>664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</row>
    <row r="8" spans="1:13">
      <c r="A8" s="797" t="s">
        <v>665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</row>
    <row r="9" spans="1:13">
      <c r="G9" s="443">
        <v>43830</v>
      </c>
    </row>
    <row r="10" spans="1:13">
      <c r="A10" s="799" t="s">
        <v>11</v>
      </c>
      <c r="B10" s="799" t="s">
        <v>666</v>
      </c>
      <c r="C10" s="799" t="s">
        <v>667</v>
      </c>
      <c r="D10" s="799" t="s">
        <v>668</v>
      </c>
      <c r="E10" s="799"/>
      <c r="F10" s="799"/>
      <c r="G10" s="799"/>
      <c r="H10" s="799"/>
      <c r="I10" s="799"/>
      <c r="J10" s="800"/>
      <c r="K10" s="800"/>
      <c r="L10" s="799"/>
      <c r="M10" s="799" t="s">
        <v>669</v>
      </c>
    </row>
    <row r="11" spans="1:13" ht="114">
      <c r="A11" s="799"/>
      <c r="B11" s="799"/>
      <c r="C11" s="799"/>
      <c r="D11" s="444" t="s">
        <v>670</v>
      </c>
      <c r="E11" s="445" t="s">
        <v>671</v>
      </c>
      <c r="F11" s="444" t="s">
        <v>672</v>
      </c>
      <c r="G11" s="444" t="s">
        <v>673</v>
      </c>
      <c r="H11" s="444" t="s">
        <v>674</v>
      </c>
      <c r="I11" s="446" t="s">
        <v>675</v>
      </c>
      <c r="J11" s="444" t="s">
        <v>676</v>
      </c>
      <c r="K11" s="445" t="s">
        <v>677</v>
      </c>
      <c r="L11" s="447" t="s">
        <v>678</v>
      </c>
      <c r="M11" s="799"/>
    </row>
    <row r="12" spans="1:13">
      <c r="A12" s="448">
        <v>1</v>
      </c>
      <c r="B12" s="448">
        <v>2</v>
      </c>
      <c r="C12" s="448">
        <v>3</v>
      </c>
      <c r="D12" s="448">
        <v>4</v>
      </c>
      <c r="E12" s="448">
        <v>5</v>
      </c>
      <c r="F12" s="449">
        <v>6</v>
      </c>
      <c r="G12" s="449">
        <v>6</v>
      </c>
      <c r="H12" s="449">
        <v>8</v>
      </c>
      <c r="I12" s="449">
        <v>9</v>
      </c>
      <c r="J12" s="449">
        <v>10</v>
      </c>
      <c r="K12" s="450">
        <v>11</v>
      </c>
      <c r="L12" s="449">
        <v>12</v>
      </c>
      <c r="M12" s="449">
        <v>13</v>
      </c>
    </row>
    <row r="13" spans="1:13" ht="71.25">
      <c r="A13" s="444" t="s">
        <v>251</v>
      </c>
      <c r="B13" s="451" t="s">
        <v>679</v>
      </c>
      <c r="C13" s="452">
        <v>14554.290000000081</v>
      </c>
      <c r="D13" s="452">
        <f t="shared" ref="D13:M13" si="0">+D14+D15</f>
        <v>670066.9</v>
      </c>
      <c r="E13" s="452">
        <f t="shared" si="0"/>
        <v>0</v>
      </c>
      <c r="F13" s="452">
        <f t="shared" si="0"/>
        <v>6.09</v>
      </c>
      <c r="G13" s="452">
        <f t="shared" si="0"/>
        <v>0</v>
      </c>
      <c r="H13" s="452">
        <f t="shared" si="0"/>
        <v>0</v>
      </c>
      <c r="I13" s="452">
        <f t="shared" si="0"/>
        <v>-682755.45</v>
      </c>
      <c r="J13" s="452">
        <f t="shared" si="0"/>
        <v>0</v>
      </c>
      <c r="K13" s="452">
        <f t="shared" si="0"/>
        <v>-1.03</v>
      </c>
      <c r="L13" s="452">
        <f t="shared" si="0"/>
        <v>0</v>
      </c>
      <c r="M13" s="452">
        <f t="shared" si="0"/>
        <v>1870.8000000000382</v>
      </c>
    </row>
    <row r="14" spans="1:13">
      <c r="A14" s="453" t="s">
        <v>380</v>
      </c>
      <c r="B14" s="454" t="s">
        <v>680</v>
      </c>
      <c r="C14" s="455">
        <v>13217.630000000012</v>
      </c>
      <c r="D14" s="455">
        <v>16800</v>
      </c>
      <c r="E14" s="455">
        <v>25312.78</v>
      </c>
      <c r="F14" s="455">
        <v>6.09</v>
      </c>
      <c r="G14" s="455"/>
      <c r="H14" s="455"/>
      <c r="I14" s="455">
        <v>-53465.7</v>
      </c>
      <c r="J14" s="455"/>
      <c r="K14" s="455"/>
      <c r="L14" s="455"/>
      <c r="M14" s="455">
        <f>+C14+D14+E14+F14+G14+H14+I14+J14+K14+L14</f>
        <v>1870.8000000000102</v>
      </c>
    </row>
    <row r="15" spans="1:13">
      <c r="A15" s="453" t="s">
        <v>382</v>
      </c>
      <c r="B15" s="454" t="s">
        <v>681</v>
      </c>
      <c r="C15" s="455">
        <v>1336.6600000000699</v>
      </c>
      <c r="D15" s="455">
        <v>653266.9</v>
      </c>
      <c r="E15" s="455">
        <v>-25312.78</v>
      </c>
      <c r="F15" s="455"/>
      <c r="G15" s="455"/>
      <c r="H15" s="455"/>
      <c r="I15" s="455">
        <v>-629289.75</v>
      </c>
      <c r="J15" s="455"/>
      <c r="K15" s="455">
        <v>-1.03</v>
      </c>
      <c r="L15" s="455"/>
      <c r="M15" s="455">
        <f>+C15+D15+E15+F15+G15+H15+I15+J15+K15+L15</f>
        <v>2.7939650593111764E-11</v>
      </c>
    </row>
    <row r="16" spans="1:13" ht="85.5">
      <c r="A16" s="444" t="s">
        <v>253</v>
      </c>
      <c r="B16" s="451" t="s">
        <v>682</v>
      </c>
      <c r="C16" s="452">
        <v>4.5474735088646412E-13</v>
      </c>
      <c r="D16" s="452">
        <f t="shared" ref="D16:M16" si="1">+D17+D18</f>
        <v>15420.960000000001</v>
      </c>
      <c r="E16" s="452">
        <f t="shared" si="1"/>
        <v>0</v>
      </c>
      <c r="F16" s="452">
        <f t="shared" si="1"/>
        <v>3.26</v>
      </c>
      <c r="G16" s="452">
        <f t="shared" si="1"/>
        <v>0</v>
      </c>
      <c r="H16" s="452">
        <f t="shared" si="1"/>
        <v>0</v>
      </c>
      <c r="I16" s="452">
        <f t="shared" si="1"/>
        <v>-13657.95</v>
      </c>
      <c r="J16" s="452">
        <f t="shared" si="1"/>
        <v>0</v>
      </c>
      <c r="K16" s="452">
        <f t="shared" si="1"/>
        <v>0</v>
      </c>
      <c r="L16" s="452">
        <f t="shared" si="1"/>
        <v>0</v>
      </c>
      <c r="M16" s="452">
        <f t="shared" si="1"/>
        <v>1766.2700000000011</v>
      </c>
    </row>
    <row r="17" spans="1:13">
      <c r="A17" s="453" t="s">
        <v>683</v>
      </c>
      <c r="B17" s="454" t="s">
        <v>680</v>
      </c>
      <c r="C17" s="455">
        <v>0</v>
      </c>
      <c r="D17" s="455">
        <v>12030.6</v>
      </c>
      <c r="E17" s="455">
        <v>1785</v>
      </c>
      <c r="F17" s="455">
        <v>3.26</v>
      </c>
      <c r="G17" s="455"/>
      <c r="H17" s="455"/>
      <c r="I17" s="455">
        <v>-12052.59</v>
      </c>
      <c r="J17" s="455"/>
      <c r="K17" s="455"/>
      <c r="L17" s="455"/>
      <c r="M17" s="455">
        <f>+C17+D17+E17+F17+G17+H17+I17+J17+K17+L17</f>
        <v>1766.2700000000004</v>
      </c>
    </row>
    <row r="18" spans="1:13">
      <c r="A18" s="453" t="s">
        <v>684</v>
      </c>
      <c r="B18" s="454" t="s">
        <v>681</v>
      </c>
      <c r="C18" s="455">
        <v>4.5474735088646412E-13</v>
      </c>
      <c r="D18" s="455">
        <v>3390.36</v>
      </c>
      <c r="E18" s="455">
        <v>-1785</v>
      </c>
      <c r="F18" s="455"/>
      <c r="G18" s="455"/>
      <c r="H18" s="455"/>
      <c r="I18" s="455">
        <v>-1605.36</v>
      </c>
      <c r="J18" s="455"/>
      <c r="K18" s="455"/>
      <c r="L18" s="455"/>
      <c r="M18" s="455">
        <f>+C18+D18+E18+F18+G18+H18+I18+J18+K18+L18</f>
        <v>6.8212102632969618E-13</v>
      </c>
    </row>
    <row r="19" spans="1:13" ht="114">
      <c r="A19" s="444" t="s">
        <v>256</v>
      </c>
      <c r="B19" s="451" t="s">
        <v>685</v>
      </c>
      <c r="C19" s="452">
        <v>15195.399999999998</v>
      </c>
      <c r="D19" s="452">
        <f t="shared" ref="D19:M19" si="2">+D20+D21</f>
        <v>0</v>
      </c>
      <c r="E19" s="452">
        <f t="shared" si="2"/>
        <v>0</v>
      </c>
      <c r="F19" s="452">
        <f t="shared" si="2"/>
        <v>7.99</v>
      </c>
      <c r="G19" s="452">
        <f t="shared" si="2"/>
        <v>0</v>
      </c>
      <c r="H19" s="452">
        <f t="shared" si="2"/>
        <v>0</v>
      </c>
      <c r="I19" s="452">
        <f t="shared" si="2"/>
        <v>-10578.94</v>
      </c>
      <c r="J19" s="452">
        <f t="shared" si="2"/>
        <v>0</v>
      </c>
      <c r="K19" s="452">
        <f t="shared" si="2"/>
        <v>0</v>
      </c>
      <c r="L19" s="452">
        <f t="shared" si="2"/>
        <v>0</v>
      </c>
      <c r="M19" s="452">
        <f t="shared" si="2"/>
        <v>4624.4499999999971</v>
      </c>
    </row>
    <row r="20" spans="1:13">
      <c r="A20" s="453" t="s">
        <v>422</v>
      </c>
      <c r="B20" s="454" t="s">
        <v>680</v>
      </c>
      <c r="C20" s="455">
        <v>0</v>
      </c>
      <c r="D20" s="455"/>
      <c r="E20" s="455">
        <v>1799.83</v>
      </c>
      <c r="F20" s="455">
        <v>7.99</v>
      </c>
      <c r="G20" s="455"/>
      <c r="H20" s="455"/>
      <c r="I20" s="455">
        <v>-1807.82</v>
      </c>
      <c r="J20" s="455"/>
      <c r="K20" s="455"/>
      <c r="L20" s="455"/>
      <c r="M20" s="455">
        <f>+C20+D20+E20+F20+G20+H20+I20+J20+K20+L20</f>
        <v>0</v>
      </c>
    </row>
    <row r="21" spans="1:13">
      <c r="A21" s="453" t="s">
        <v>686</v>
      </c>
      <c r="B21" s="454" t="s">
        <v>681</v>
      </c>
      <c r="C21" s="455">
        <v>15195.399999999998</v>
      </c>
      <c r="D21" s="455"/>
      <c r="E21" s="455">
        <v>-1799.83</v>
      </c>
      <c r="F21" s="455"/>
      <c r="G21" s="455"/>
      <c r="H21" s="455"/>
      <c r="I21" s="455">
        <v>-8771.1200000000008</v>
      </c>
      <c r="J21" s="455"/>
      <c r="K21" s="455"/>
      <c r="L21" s="455"/>
      <c r="M21" s="455">
        <f>+C21+D21+E21+F21+G21+H21+I21+J21+K21+L21</f>
        <v>4624.4499999999971</v>
      </c>
    </row>
    <row r="22" spans="1:13">
      <c r="A22" s="444" t="s">
        <v>258</v>
      </c>
      <c r="B22" s="451" t="s">
        <v>687</v>
      </c>
      <c r="C22" s="452">
        <v>2549.6900000000005</v>
      </c>
      <c r="D22" s="452">
        <f t="shared" ref="D22:M22" si="3">+D23+D24</f>
        <v>6379.0199999999995</v>
      </c>
      <c r="E22" s="452">
        <f t="shared" si="3"/>
        <v>0</v>
      </c>
      <c r="F22" s="452">
        <f t="shared" si="3"/>
        <v>295.94</v>
      </c>
      <c r="G22" s="452">
        <f t="shared" si="3"/>
        <v>0</v>
      </c>
      <c r="H22" s="452">
        <f t="shared" si="3"/>
        <v>0</v>
      </c>
      <c r="I22" s="452">
        <f t="shared" si="3"/>
        <v>-2817.6400000000003</v>
      </c>
      <c r="J22" s="452">
        <f t="shared" si="3"/>
        <v>0</v>
      </c>
      <c r="K22" s="452">
        <f t="shared" si="3"/>
        <v>0</v>
      </c>
      <c r="L22" s="452">
        <f t="shared" si="3"/>
        <v>0</v>
      </c>
      <c r="M22" s="452">
        <f t="shared" si="3"/>
        <v>6407.0099999999993</v>
      </c>
    </row>
    <row r="23" spans="1:13">
      <c r="A23" s="453" t="s">
        <v>688</v>
      </c>
      <c r="B23" s="454" t="s">
        <v>680</v>
      </c>
      <c r="C23" s="455">
        <v>543.32000000000016</v>
      </c>
      <c r="D23" s="455">
        <v>984.2</v>
      </c>
      <c r="E23" s="455">
        <v>2435.44</v>
      </c>
      <c r="F23" s="455">
        <v>295.94</v>
      </c>
      <c r="G23" s="455"/>
      <c r="H23" s="455"/>
      <c r="I23" s="455">
        <v>-1764.64</v>
      </c>
      <c r="J23" s="455"/>
      <c r="K23" s="455"/>
      <c r="L23" s="455"/>
      <c r="M23" s="455">
        <f>+C23+D23+E23+F23+G23+H23+I23+J23+K23+L23</f>
        <v>2494.2599999999993</v>
      </c>
    </row>
    <row r="24" spans="1:13">
      <c r="A24" s="453" t="s">
        <v>689</v>
      </c>
      <c r="B24" s="454" t="s">
        <v>681</v>
      </c>
      <c r="C24" s="455">
        <v>2006.3700000000001</v>
      </c>
      <c r="D24" s="455">
        <v>5394.82</v>
      </c>
      <c r="E24" s="455">
        <v>-2435.44</v>
      </c>
      <c r="F24" s="455"/>
      <c r="G24" s="455"/>
      <c r="H24" s="455"/>
      <c r="I24" s="455">
        <v>-1053</v>
      </c>
      <c r="J24" s="455"/>
      <c r="K24" s="455"/>
      <c r="L24" s="455"/>
      <c r="M24" s="455">
        <f>+C24+D24+E24+F24+G24+H24+I24+J24+K24+L24</f>
        <v>3912.75</v>
      </c>
    </row>
    <row r="25" spans="1:13">
      <c r="A25" s="444" t="s">
        <v>260</v>
      </c>
      <c r="B25" s="451" t="s">
        <v>690</v>
      </c>
      <c r="C25" s="452">
        <v>32299.380000000077</v>
      </c>
      <c r="D25" s="452">
        <f t="shared" ref="D25:M25" si="4">+D22+D19+D16+D13</f>
        <v>691866.88</v>
      </c>
      <c r="E25" s="452">
        <f t="shared" si="4"/>
        <v>0</v>
      </c>
      <c r="F25" s="452">
        <f t="shared" si="4"/>
        <v>313.27999999999997</v>
      </c>
      <c r="G25" s="452">
        <f t="shared" si="4"/>
        <v>0</v>
      </c>
      <c r="H25" s="452">
        <f t="shared" si="4"/>
        <v>0</v>
      </c>
      <c r="I25" s="452">
        <f t="shared" si="4"/>
        <v>-709809.98</v>
      </c>
      <c r="J25" s="452">
        <f t="shared" si="4"/>
        <v>0</v>
      </c>
      <c r="K25" s="452">
        <f t="shared" si="4"/>
        <v>-1.03</v>
      </c>
      <c r="L25" s="452">
        <f t="shared" si="4"/>
        <v>0</v>
      </c>
      <c r="M25" s="452">
        <f t="shared" si="4"/>
        <v>14668.530000000033</v>
      </c>
    </row>
    <row r="26" spans="1:13" s="456" customFormat="1">
      <c r="A26" s="795" t="s">
        <v>691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</row>
    <row r="27" spans="1:13">
      <c r="A27" s="457"/>
      <c r="B27" s="457"/>
      <c r="C27" s="457"/>
      <c r="D27" s="458" t="s">
        <v>692</v>
      </c>
      <c r="E27" s="457"/>
      <c r="F27" s="457"/>
      <c r="G27" s="457"/>
      <c r="H27" s="457"/>
      <c r="I27" s="457"/>
      <c r="J27" s="457"/>
      <c r="K27" s="457"/>
      <c r="L27" s="457"/>
      <c r="M27" s="457"/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7" sqref="C7"/>
    </sheetView>
  </sheetViews>
  <sheetFormatPr defaultRowHeight="15"/>
  <cols>
    <col min="1" max="1" width="4.42578125" style="441" customWidth="1"/>
    <col min="2" max="2" width="56.42578125" style="441" customWidth="1"/>
    <col min="3" max="4" width="13.28515625" style="441" customWidth="1"/>
    <col min="5" max="5" width="12.28515625" style="441" customWidth="1"/>
    <col min="6" max="6" width="13.5703125" style="441" customWidth="1"/>
    <col min="7" max="7" width="13.28515625" style="441" customWidth="1"/>
    <col min="8" max="8" width="12.28515625" style="441" customWidth="1"/>
    <col min="9" max="16384" width="9.140625" style="441"/>
  </cols>
  <sheetData>
    <row r="1" spans="1:8">
      <c r="F1" s="442"/>
    </row>
    <row r="2" spans="1:8">
      <c r="F2" s="441" t="s">
        <v>693</v>
      </c>
    </row>
    <row r="3" spans="1:8">
      <c r="F3" s="441" t="s">
        <v>694</v>
      </c>
    </row>
    <row r="5" spans="1:8">
      <c r="A5" s="797" t="s">
        <v>695</v>
      </c>
      <c r="B5" s="797"/>
      <c r="C5" s="797"/>
      <c r="D5" s="797"/>
      <c r="E5" s="797"/>
      <c r="F5" s="797"/>
      <c r="G5" s="797"/>
      <c r="H5" s="797"/>
    </row>
    <row r="6" spans="1:8">
      <c r="A6" s="797" t="s">
        <v>696</v>
      </c>
      <c r="B6" s="797"/>
      <c r="C6" s="797"/>
      <c r="D6" s="797"/>
      <c r="E6" s="797"/>
      <c r="F6" s="797"/>
      <c r="G6" s="797"/>
      <c r="H6" s="797"/>
    </row>
    <row r="7" spans="1:8">
      <c r="C7" s="442" t="s">
        <v>758</v>
      </c>
    </row>
    <row r="8" spans="1:8">
      <c r="A8" s="797" t="s">
        <v>697</v>
      </c>
      <c r="B8" s="797"/>
      <c r="C8" s="797"/>
      <c r="D8" s="797"/>
      <c r="E8" s="797"/>
      <c r="F8" s="797"/>
      <c r="G8" s="797"/>
      <c r="H8" s="797"/>
    </row>
    <row r="9" spans="1:8">
      <c r="C9" s="443">
        <v>43830</v>
      </c>
    </row>
    <row r="10" spans="1:8">
      <c r="A10" s="799" t="s">
        <v>11</v>
      </c>
      <c r="B10" s="799" t="s">
        <v>698</v>
      </c>
      <c r="C10" s="799" t="s">
        <v>699</v>
      </c>
      <c r="D10" s="799"/>
      <c r="E10" s="799"/>
      <c r="F10" s="799" t="s">
        <v>700</v>
      </c>
      <c r="G10" s="799"/>
      <c r="H10" s="799"/>
    </row>
    <row r="11" spans="1:8" ht="57">
      <c r="A11" s="799"/>
      <c r="B11" s="799"/>
      <c r="C11" s="444" t="s">
        <v>701</v>
      </c>
      <c r="D11" s="444" t="s">
        <v>702</v>
      </c>
      <c r="E11" s="444" t="s">
        <v>247</v>
      </c>
      <c r="F11" s="444" t="s">
        <v>703</v>
      </c>
      <c r="G11" s="444" t="s">
        <v>704</v>
      </c>
      <c r="H11" s="444" t="s">
        <v>247</v>
      </c>
    </row>
    <row r="12" spans="1:8">
      <c r="A12" s="453">
        <v>1</v>
      </c>
      <c r="B12" s="453">
        <v>2</v>
      </c>
      <c r="C12" s="453">
        <v>3</v>
      </c>
      <c r="D12" s="453">
        <v>4</v>
      </c>
      <c r="E12" s="453" t="s">
        <v>705</v>
      </c>
      <c r="F12" s="453">
        <v>6</v>
      </c>
      <c r="G12" s="453">
        <v>7</v>
      </c>
      <c r="H12" s="453" t="s">
        <v>706</v>
      </c>
    </row>
    <row r="13" spans="1:8" ht="45">
      <c r="A13" s="453" t="s">
        <v>251</v>
      </c>
      <c r="B13" s="454" t="s">
        <v>707</v>
      </c>
      <c r="C13" s="444"/>
      <c r="D13" s="444">
        <v>14554.29</v>
      </c>
      <c r="E13" s="444">
        <f>+C13+D13</f>
        <v>14554.29</v>
      </c>
      <c r="F13" s="444"/>
      <c r="G13" s="444">
        <v>1870.8</v>
      </c>
      <c r="H13" s="444">
        <f>+F13+G13</f>
        <v>1870.8</v>
      </c>
    </row>
    <row r="14" spans="1:8" ht="45">
      <c r="A14" s="453" t="s">
        <v>253</v>
      </c>
      <c r="B14" s="454" t="s">
        <v>708</v>
      </c>
      <c r="C14" s="444"/>
      <c r="D14" s="444">
        <v>0</v>
      </c>
      <c r="E14" s="444">
        <f t="shared" ref="E14:E17" si="0">+C14+D14</f>
        <v>0</v>
      </c>
      <c r="F14" s="444"/>
      <c r="G14" s="444">
        <v>1766.27</v>
      </c>
      <c r="H14" s="444">
        <f t="shared" ref="H14:H17" si="1">+F14+G14</f>
        <v>1766.27</v>
      </c>
    </row>
    <row r="15" spans="1:8" ht="60">
      <c r="A15" s="453" t="s">
        <v>256</v>
      </c>
      <c r="B15" s="454" t="s">
        <v>709</v>
      </c>
      <c r="C15" s="444"/>
      <c r="D15" s="444">
        <v>15195.4</v>
      </c>
      <c r="E15" s="444">
        <f t="shared" si="0"/>
        <v>15195.4</v>
      </c>
      <c r="F15" s="444"/>
      <c r="G15" s="444">
        <v>4624.45</v>
      </c>
      <c r="H15" s="444">
        <f t="shared" si="1"/>
        <v>4624.45</v>
      </c>
    </row>
    <row r="16" spans="1:8">
      <c r="A16" s="453" t="s">
        <v>258</v>
      </c>
      <c r="B16" s="454" t="s">
        <v>93</v>
      </c>
      <c r="C16" s="444"/>
      <c r="D16" s="444">
        <v>2549.69</v>
      </c>
      <c r="E16" s="444">
        <f t="shared" si="0"/>
        <v>2549.69</v>
      </c>
      <c r="F16" s="444"/>
      <c r="G16" s="444">
        <v>6407.01</v>
      </c>
      <c r="H16" s="444">
        <f t="shared" si="1"/>
        <v>6407.01</v>
      </c>
    </row>
    <row r="17" spans="1:8">
      <c r="A17" s="453" t="s">
        <v>260</v>
      </c>
      <c r="B17" s="454" t="s">
        <v>247</v>
      </c>
      <c r="C17" s="444"/>
      <c r="D17" s="444">
        <f>+D13+D14+D15+D16</f>
        <v>32299.38</v>
      </c>
      <c r="E17" s="444">
        <f t="shared" si="0"/>
        <v>32299.38</v>
      </c>
      <c r="F17" s="444"/>
      <c r="G17" s="444">
        <f>+G13+G14+G15+G16</f>
        <v>14668.53</v>
      </c>
      <c r="H17" s="444">
        <f t="shared" si="1"/>
        <v>14668.53</v>
      </c>
    </row>
    <row r="19" spans="1:8">
      <c r="C19" s="459"/>
      <c r="D19" s="459"/>
      <c r="E19" s="459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Q36" sqref="Q36"/>
    </sheetView>
  </sheetViews>
  <sheetFormatPr defaultRowHeight="15"/>
  <cols>
    <col min="1" max="1" width="5.5703125" customWidth="1"/>
    <col min="2" max="2" width="1.140625" customWidth="1"/>
    <col min="3" max="3" width="1" customWidth="1"/>
    <col min="4" max="4" width="42.5703125" customWidth="1"/>
    <col min="5" max="5" width="8.7109375" bestFit="1" customWidth="1"/>
    <col min="6" max="6" width="6.7109375" bestFit="1" customWidth="1"/>
    <col min="7" max="7" width="11.5703125" customWidth="1"/>
    <col min="8" max="8" width="10.28515625" customWidth="1"/>
    <col min="9" max="9" width="8.140625" bestFit="1" customWidth="1"/>
    <col min="10" max="10" width="11.140625" customWidth="1"/>
    <col min="11" max="11" width="8.5703125" bestFit="1" customWidth="1"/>
    <col min="12" max="12" width="15.28515625" customWidth="1"/>
    <col min="13" max="13" width="11.7109375" customWidth="1"/>
    <col min="14" max="14" width="15.140625" bestFit="1" customWidth="1"/>
    <col min="15" max="15" width="15.28515625" customWidth="1"/>
  </cols>
  <sheetData>
    <row r="1" spans="1:16" ht="4.5" customHeight="1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  <c r="N1" s="461"/>
      <c r="O1" s="461"/>
      <c r="P1" s="462"/>
    </row>
    <row r="2" spans="1:16" ht="11.25" customHeight="1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3"/>
      <c r="N2" s="464" t="s">
        <v>710</v>
      </c>
      <c r="O2" s="464"/>
      <c r="P2" s="462"/>
    </row>
    <row r="3" spans="1:16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N3" s="464" t="s">
        <v>711</v>
      </c>
      <c r="O3" s="464"/>
      <c r="P3" s="462"/>
    </row>
    <row r="4" spans="1:16" ht="6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6">
      <c r="A5" s="812" t="s">
        <v>712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</row>
    <row r="6" spans="1:16" ht="9" customHeight="1">
      <c r="A6" s="463"/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</row>
    <row r="7" spans="1:16">
      <c r="A7" s="813" t="s">
        <v>713</v>
      </c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</row>
    <row r="8" spans="1:16">
      <c r="A8" s="465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</row>
    <row r="9" spans="1:16">
      <c r="A9" s="814" t="s">
        <v>714</v>
      </c>
      <c r="B9" s="815" t="s">
        <v>715</v>
      </c>
      <c r="C9" s="816"/>
      <c r="D9" s="817"/>
      <c r="E9" s="821" t="s">
        <v>716</v>
      </c>
      <c r="F9" s="821"/>
      <c r="G9" s="821"/>
      <c r="H9" s="821"/>
      <c r="I9" s="821"/>
      <c r="J9" s="821"/>
      <c r="K9" s="821"/>
      <c r="L9" s="821"/>
      <c r="M9" s="821"/>
      <c r="N9" s="821"/>
      <c r="O9" s="725" t="s">
        <v>717</v>
      </c>
    </row>
    <row r="10" spans="1:16" ht="51.75" customHeight="1">
      <c r="A10" s="814"/>
      <c r="B10" s="818"/>
      <c r="C10" s="819"/>
      <c r="D10" s="820"/>
      <c r="E10" s="318" t="s">
        <v>718</v>
      </c>
      <c r="F10" s="466" t="s">
        <v>719</v>
      </c>
      <c r="G10" s="293" t="s">
        <v>720</v>
      </c>
      <c r="H10" s="466" t="s">
        <v>721</v>
      </c>
      <c r="I10" s="293" t="s">
        <v>722</v>
      </c>
      <c r="J10" s="293" t="s">
        <v>723</v>
      </c>
      <c r="K10" s="293" t="s">
        <v>724</v>
      </c>
      <c r="L10" s="293" t="s">
        <v>725</v>
      </c>
      <c r="M10" s="466" t="s">
        <v>726</v>
      </c>
      <c r="N10" s="293" t="s">
        <v>727</v>
      </c>
      <c r="O10" s="725"/>
    </row>
    <row r="11" spans="1:16">
      <c r="A11" s="467">
        <v>1</v>
      </c>
      <c r="B11" s="801">
        <v>2</v>
      </c>
      <c r="C11" s="801"/>
      <c r="D11" s="802"/>
      <c r="E11" s="467">
        <v>3</v>
      </c>
      <c r="F11" s="467">
        <v>4</v>
      </c>
      <c r="G11" s="467">
        <v>5</v>
      </c>
      <c r="H11" s="467">
        <v>6</v>
      </c>
      <c r="I11" s="467">
        <v>7</v>
      </c>
      <c r="J11" s="467">
        <v>8</v>
      </c>
      <c r="K11" s="467">
        <v>9</v>
      </c>
      <c r="L11" s="467">
        <v>10</v>
      </c>
      <c r="M11" s="467">
        <v>11</v>
      </c>
      <c r="N11" s="467">
        <v>12</v>
      </c>
      <c r="O11" s="467">
        <v>13</v>
      </c>
    </row>
    <row r="12" spans="1:16">
      <c r="A12" s="468" t="s">
        <v>251</v>
      </c>
      <c r="B12" s="469" t="s">
        <v>168</v>
      </c>
      <c r="C12" s="470"/>
      <c r="D12" s="470"/>
      <c r="E12" s="471"/>
      <c r="F12" s="471"/>
      <c r="G12" s="471"/>
      <c r="H12" s="471"/>
      <c r="I12" s="471"/>
      <c r="J12" s="471"/>
      <c r="K12" s="471"/>
      <c r="L12" s="471"/>
      <c r="M12" s="472">
        <f>+M13+M14+M15+M16+M17+M18+M19+M20+M21+M22+M23+M24+M25+M26</f>
        <v>-706267.29</v>
      </c>
      <c r="N12" s="473"/>
      <c r="O12" s="472">
        <f>+M12</f>
        <v>-706267.29</v>
      </c>
    </row>
    <row r="13" spans="1:16" ht="14.25" customHeight="1">
      <c r="A13" s="474" t="s">
        <v>380</v>
      </c>
      <c r="B13" s="347"/>
      <c r="C13" s="475" t="s">
        <v>326</v>
      </c>
      <c r="D13" s="476"/>
      <c r="E13" s="471"/>
      <c r="F13" s="471"/>
      <c r="G13" s="471"/>
      <c r="H13" s="471"/>
      <c r="I13" s="471"/>
      <c r="J13" s="471"/>
      <c r="K13" s="471"/>
      <c r="L13" s="471"/>
      <c r="M13" s="477">
        <v>-570635.64</v>
      </c>
      <c r="N13" s="471"/>
      <c r="O13" s="477">
        <f t="shared" ref="O13:O27" si="0">+M13</f>
        <v>-570635.64</v>
      </c>
    </row>
    <row r="14" spans="1:16">
      <c r="A14" s="478" t="s">
        <v>382</v>
      </c>
      <c r="B14" s="479"/>
      <c r="C14" s="480" t="s">
        <v>172</v>
      </c>
      <c r="D14" s="481"/>
      <c r="E14" s="471"/>
      <c r="F14" s="471"/>
      <c r="G14" s="471"/>
      <c r="H14" s="471"/>
      <c r="I14" s="471"/>
      <c r="J14" s="471"/>
      <c r="K14" s="471"/>
      <c r="L14" s="471"/>
      <c r="M14" s="477">
        <v>-3093.89</v>
      </c>
      <c r="N14" s="471"/>
      <c r="O14" s="477">
        <f t="shared" si="0"/>
        <v>-3093.89</v>
      </c>
    </row>
    <row r="15" spans="1:16">
      <c r="A15" s="482" t="s">
        <v>306</v>
      </c>
      <c r="B15" s="483"/>
      <c r="C15" s="484" t="s">
        <v>327</v>
      </c>
      <c r="D15" s="476"/>
      <c r="E15" s="471"/>
      <c r="F15" s="471"/>
      <c r="G15" s="471"/>
      <c r="H15" s="471"/>
      <c r="I15" s="471"/>
      <c r="J15" s="471"/>
      <c r="K15" s="471"/>
      <c r="L15" s="471"/>
      <c r="M15" s="477">
        <v>-33400.480000000003</v>
      </c>
      <c r="N15" s="471"/>
      <c r="O15" s="477">
        <f t="shared" si="0"/>
        <v>-33400.480000000003</v>
      </c>
    </row>
    <row r="16" spans="1:16">
      <c r="A16" s="485" t="s">
        <v>393</v>
      </c>
      <c r="B16" s="483"/>
      <c r="C16" s="484" t="s">
        <v>178</v>
      </c>
      <c r="D16" s="486"/>
      <c r="E16" s="471"/>
      <c r="F16" s="471"/>
      <c r="G16" s="471"/>
      <c r="H16" s="471"/>
      <c r="I16" s="471"/>
      <c r="J16" s="471"/>
      <c r="K16" s="471"/>
      <c r="L16" s="471"/>
      <c r="M16" s="477">
        <v>-4874.3599999999997</v>
      </c>
      <c r="N16" s="471"/>
      <c r="O16" s="477">
        <f t="shared" si="0"/>
        <v>-4874.3599999999997</v>
      </c>
    </row>
    <row r="17" spans="1:15">
      <c r="A17" s="485" t="s">
        <v>395</v>
      </c>
      <c r="B17" s="483"/>
      <c r="C17" s="484" t="s">
        <v>181</v>
      </c>
      <c r="D17" s="486"/>
      <c r="E17" s="471"/>
      <c r="F17" s="471"/>
      <c r="G17" s="471"/>
      <c r="H17" s="471"/>
      <c r="I17" s="471"/>
      <c r="J17" s="471"/>
      <c r="K17" s="471"/>
      <c r="L17" s="471"/>
      <c r="M17" s="477">
        <v>-21591.8</v>
      </c>
      <c r="N17" s="471"/>
      <c r="O17" s="477">
        <f t="shared" si="0"/>
        <v>-21591.8</v>
      </c>
    </row>
    <row r="18" spans="1:15">
      <c r="A18" s="485" t="s">
        <v>397</v>
      </c>
      <c r="B18" s="483"/>
      <c r="C18" s="484" t="s">
        <v>185</v>
      </c>
      <c r="D18" s="486"/>
      <c r="E18" s="471"/>
      <c r="F18" s="471"/>
      <c r="G18" s="471"/>
      <c r="H18" s="471"/>
      <c r="I18" s="471"/>
      <c r="J18" s="471"/>
      <c r="K18" s="471"/>
      <c r="L18" s="471"/>
      <c r="M18" s="477">
        <v>-960</v>
      </c>
      <c r="N18" s="471"/>
      <c r="O18" s="477">
        <f t="shared" si="0"/>
        <v>-960</v>
      </c>
    </row>
    <row r="19" spans="1:15">
      <c r="A19" s="485" t="s">
        <v>399</v>
      </c>
      <c r="B19" s="483"/>
      <c r="C19" s="484" t="s">
        <v>728</v>
      </c>
      <c r="D19" s="486"/>
      <c r="E19" s="471"/>
      <c r="F19" s="471"/>
      <c r="G19" s="471"/>
      <c r="H19" s="471"/>
      <c r="I19" s="471"/>
      <c r="J19" s="471"/>
      <c r="K19" s="471"/>
      <c r="L19" s="471"/>
      <c r="M19" s="477"/>
      <c r="N19" s="471"/>
      <c r="O19" s="477">
        <f t="shared" si="0"/>
        <v>0</v>
      </c>
    </row>
    <row r="20" spans="1:15">
      <c r="A20" s="485" t="s">
        <v>401</v>
      </c>
      <c r="B20" s="483"/>
      <c r="C20" s="484" t="s">
        <v>729</v>
      </c>
      <c r="D20" s="487"/>
      <c r="E20" s="471"/>
      <c r="F20" s="471"/>
      <c r="G20" s="471"/>
      <c r="H20" s="471"/>
      <c r="I20" s="471"/>
      <c r="J20" s="471"/>
      <c r="K20" s="471"/>
      <c r="L20" s="471"/>
      <c r="M20" s="477"/>
      <c r="N20" s="471"/>
      <c r="O20" s="477">
        <f t="shared" si="0"/>
        <v>0</v>
      </c>
    </row>
    <row r="21" spans="1:15">
      <c r="A21" s="488" t="s">
        <v>730</v>
      </c>
      <c r="B21" s="483"/>
      <c r="C21" s="803" t="s">
        <v>731</v>
      </c>
      <c r="D21" s="804"/>
      <c r="E21" s="471"/>
      <c r="F21" s="471"/>
      <c r="G21" s="471"/>
      <c r="H21" s="471"/>
      <c r="I21" s="471"/>
      <c r="J21" s="471"/>
      <c r="K21" s="471"/>
      <c r="L21" s="471"/>
      <c r="M21" s="477">
        <v>-55377.09</v>
      </c>
      <c r="N21" s="471"/>
      <c r="O21" s="477">
        <f t="shared" si="0"/>
        <v>-55377.09</v>
      </c>
    </row>
    <row r="22" spans="1:15">
      <c r="A22" s="478" t="s">
        <v>732</v>
      </c>
      <c r="B22" s="483"/>
      <c r="C22" s="484" t="s">
        <v>335</v>
      </c>
      <c r="D22" s="489"/>
      <c r="E22" s="471"/>
      <c r="F22" s="471"/>
      <c r="G22" s="471"/>
      <c r="H22" s="471"/>
      <c r="I22" s="471"/>
      <c r="J22" s="471"/>
      <c r="K22" s="471"/>
      <c r="L22" s="471"/>
      <c r="M22" s="477"/>
      <c r="N22" s="471"/>
      <c r="O22" s="477">
        <f t="shared" si="0"/>
        <v>0</v>
      </c>
    </row>
    <row r="23" spans="1:15">
      <c r="A23" s="485" t="s">
        <v>733</v>
      </c>
      <c r="B23" s="483"/>
      <c r="C23" s="484" t="s">
        <v>337</v>
      </c>
      <c r="D23" s="489"/>
      <c r="E23" s="471"/>
      <c r="F23" s="471"/>
      <c r="G23" s="471"/>
      <c r="H23" s="471"/>
      <c r="I23" s="471"/>
      <c r="J23" s="471"/>
      <c r="K23" s="471"/>
      <c r="L23" s="471"/>
      <c r="M23" s="477"/>
      <c r="N23" s="471"/>
      <c r="O23" s="477">
        <f t="shared" si="0"/>
        <v>0</v>
      </c>
    </row>
    <row r="24" spans="1:15">
      <c r="A24" s="485" t="s">
        <v>734</v>
      </c>
      <c r="B24" s="483"/>
      <c r="C24" s="484" t="s">
        <v>735</v>
      </c>
      <c r="D24" s="489"/>
      <c r="E24" s="471"/>
      <c r="F24" s="471"/>
      <c r="G24" s="471"/>
      <c r="H24" s="471"/>
      <c r="I24" s="471"/>
      <c r="J24" s="471"/>
      <c r="K24" s="471"/>
      <c r="L24" s="471"/>
      <c r="M24" s="477"/>
      <c r="N24" s="471"/>
      <c r="O24" s="477">
        <f t="shared" si="0"/>
        <v>0</v>
      </c>
    </row>
    <row r="25" spans="1:15">
      <c r="A25" s="485" t="s">
        <v>736</v>
      </c>
      <c r="B25" s="483"/>
      <c r="C25" s="484" t="s">
        <v>737</v>
      </c>
      <c r="D25" s="489"/>
      <c r="E25" s="471"/>
      <c r="F25" s="471"/>
      <c r="G25" s="471"/>
      <c r="H25" s="471"/>
      <c r="I25" s="471"/>
      <c r="J25" s="471"/>
      <c r="K25" s="471"/>
      <c r="L25" s="471"/>
      <c r="M25" s="477">
        <v>-16334.03</v>
      </c>
      <c r="N25" s="471"/>
      <c r="O25" s="477">
        <f t="shared" si="0"/>
        <v>-16334.03</v>
      </c>
    </row>
    <row r="26" spans="1:15">
      <c r="A26" s="485" t="s">
        <v>738</v>
      </c>
      <c r="B26" s="483"/>
      <c r="C26" s="484" t="s">
        <v>211</v>
      </c>
      <c r="D26" s="489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7">
        <f t="shared" si="0"/>
        <v>0</v>
      </c>
    </row>
    <row r="27" spans="1:15" ht="28.5" customHeight="1">
      <c r="A27" s="490" t="s">
        <v>253</v>
      </c>
      <c r="B27" s="805" t="s">
        <v>223</v>
      </c>
      <c r="C27" s="806"/>
      <c r="D27" s="807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7">
        <f t="shared" si="0"/>
        <v>0</v>
      </c>
    </row>
    <row r="28" spans="1:15">
      <c r="A28" s="468" t="s">
        <v>256</v>
      </c>
      <c r="B28" s="808" t="s">
        <v>296</v>
      </c>
      <c r="C28" s="809"/>
      <c r="D28" s="810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7"/>
    </row>
    <row r="29" spans="1:15">
      <c r="A29" s="491" t="s">
        <v>422</v>
      </c>
      <c r="B29" s="492"/>
      <c r="C29" s="493" t="s">
        <v>739</v>
      </c>
      <c r="D29" s="378"/>
      <c r="E29" s="471"/>
      <c r="F29" s="471"/>
      <c r="G29" s="471"/>
      <c r="H29" s="471"/>
      <c r="I29" s="471"/>
      <c r="J29" s="471"/>
      <c r="K29" s="471"/>
      <c r="L29" s="471"/>
      <c r="M29" s="472">
        <f>+M30+M31+M32+M33+M34+M35+M36+M37+M38+M39+M40+M41</f>
        <v>-709888.24</v>
      </c>
      <c r="N29" s="473"/>
      <c r="O29" s="473">
        <f>+M29</f>
        <v>-709888.24</v>
      </c>
    </row>
    <row r="30" spans="1:15">
      <c r="A30" s="494" t="s">
        <v>740</v>
      </c>
      <c r="B30" s="347"/>
      <c r="C30" s="348"/>
      <c r="D30" s="495" t="s">
        <v>326</v>
      </c>
      <c r="E30" s="471"/>
      <c r="F30" s="471"/>
      <c r="G30" s="471"/>
      <c r="H30" s="471"/>
      <c r="I30" s="471"/>
      <c r="J30" s="471"/>
      <c r="K30" s="471"/>
      <c r="L30" s="471"/>
      <c r="M30" s="477">
        <v>-573450</v>
      </c>
      <c r="N30" s="471"/>
      <c r="O30" s="477">
        <f>+M30</f>
        <v>-573450</v>
      </c>
    </row>
    <row r="31" spans="1:15">
      <c r="A31" s="496" t="s">
        <v>741</v>
      </c>
      <c r="B31" s="483"/>
      <c r="C31" s="497"/>
      <c r="D31" s="495" t="s">
        <v>327</v>
      </c>
      <c r="E31" s="471"/>
      <c r="F31" s="471"/>
      <c r="G31" s="471"/>
      <c r="H31" s="471"/>
      <c r="I31" s="471"/>
      <c r="J31" s="471"/>
      <c r="K31" s="471"/>
      <c r="L31" s="471"/>
      <c r="M31" s="477">
        <v>-33615.050000000003</v>
      </c>
      <c r="N31" s="471"/>
      <c r="O31" s="477">
        <f t="shared" ref="O31:O41" si="1">+M31</f>
        <v>-33615.050000000003</v>
      </c>
    </row>
    <row r="32" spans="1:15">
      <c r="A32" s="496" t="s">
        <v>742</v>
      </c>
      <c r="B32" s="483"/>
      <c r="C32" s="497"/>
      <c r="D32" s="495" t="s">
        <v>328</v>
      </c>
      <c r="E32" s="471"/>
      <c r="F32" s="471"/>
      <c r="G32" s="471"/>
      <c r="H32" s="471"/>
      <c r="I32" s="471"/>
      <c r="J32" s="471"/>
      <c r="K32" s="471"/>
      <c r="L32" s="471"/>
      <c r="M32" s="477">
        <v>-8814.98</v>
      </c>
      <c r="N32" s="471"/>
      <c r="O32" s="477">
        <f t="shared" si="1"/>
        <v>-8814.98</v>
      </c>
    </row>
    <row r="33" spans="1:15">
      <c r="A33" s="496" t="s">
        <v>743</v>
      </c>
      <c r="B33" s="483"/>
      <c r="C33" s="497"/>
      <c r="D33" s="495" t="s">
        <v>329</v>
      </c>
      <c r="E33" s="471"/>
      <c r="F33" s="471"/>
      <c r="G33" s="471"/>
      <c r="H33" s="471"/>
      <c r="I33" s="471"/>
      <c r="J33" s="471"/>
      <c r="K33" s="471"/>
      <c r="L33" s="471"/>
      <c r="M33" s="477">
        <v>-19777.740000000002</v>
      </c>
      <c r="N33" s="471"/>
      <c r="O33" s="477">
        <f t="shared" si="1"/>
        <v>-19777.740000000002</v>
      </c>
    </row>
    <row r="34" spans="1:15">
      <c r="A34" s="496" t="s">
        <v>744</v>
      </c>
      <c r="B34" s="483"/>
      <c r="C34" s="497"/>
      <c r="D34" s="495" t="s">
        <v>330</v>
      </c>
      <c r="E34" s="471"/>
      <c r="F34" s="471"/>
      <c r="G34" s="471"/>
      <c r="H34" s="471"/>
      <c r="I34" s="471"/>
      <c r="J34" s="471"/>
      <c r="K34" s="471"/>
      <c r="L34" s="471"/>
      <c r="M34" s="477">
        <v>-960</v>
      </c>
      <c r="N34" s="471"/>
      <c r="O34" s="477">
        <f t="shared" si="1"/>
        <v>-960</v>
      </c>
    </row>
    <row r="35" spans="1:15">
      <c r="A35" s="496" t="s">
        <v>745</v>
      </c>
      <c r="B35" s="483"/>
      <c r="C35" s="497"/>
      <c r="D35" s="495" t="s">
        <v>728</v>
      </c>
      <c r="E35" s="471"/>
      <c r="F35" s="471"/>
      <c r="G35" s="471"/>
      <c r="H35" s="471"/>
      <c r="I35" s="471"/>
      <c r="J35" s="471"/>
      <c r="K35" s="471"/>
      <c r="L35" s="471"/>
      <c r="M35" s="477"/>
      <c r="N35" s="471"/>
      <c r="O35" s="477">
        <f t="shared" si="1"/>
        <v>0</v>
      </c>
    </row>
    <row r="36" spans="1:15">
      <c r="A36" s="496" t="s">
        <v>746</v>
      </c>
      <c r="B36" s="483"/>
      <c r="C36" s="497"/>
      <c r="D36" s="495" t="s">
        <v>333</v>
      </c>
      <c r="E36" s="471"/>
      <c r="F36" s="471"/>
      <c r="G36" s="471"/>
      <c r="H36" s="471"/>
      <c r="I36" s="471"/>
      <c r="J36" s="471"/>
      <c r="K36" s="471"/>
      <c r="L36" s="471"/>
      <c r="M36" s="477">
        <v>-54926.77</v>
      </c>
      <c r="N36" s="471"/>
      <c r="O36" s="477">
        <f t="shared" si="1"/>
        <v>-54926.77</v>
      </c>
    </row>
    <row r="37" spans="1:15">
      <c r="A37" s="496" t="s">
        <v>747</v>
      </c>
      <c r="B37" s="483"/>
      <c r="C37" s="497"/>
      <c r="D37" s="495" t="s">
        <v>335</v>
      </c>
      <c r="E37" s="471"/>
      <c r="F37" s="471"/>
      <c r="G37" s="471"/>
      <c r="H37" s="471"/>
      <c r="I37" s="471"/>
      <c r="J37" s="471"/>
      <c r="K37" s="471"/>
      <c r="L37" s="471"/>
      <c r="M37" s="477"/>
      <c r="N37" s="471"/>
      <c r="O37" s="477">
        <f t="shared" si="1"/>
        <v>0</v>
      </c>
    </row>
    <row r="38" spans="1:15">
      <c r="A38" s="496" t="s">
        <v>748</v>
      </c>
      <c r="B38" s="483"/>
      <c r="C38" s="497"/>
      <c r="D38" s="495" t="s">
        <v>337</v>
      </c>
      <c r="E38" s="471"/>
      <c r="F38" s="471"/>
      <c r="G38" s="471"/>
      <c r="H38" s="471"/>
      <c r="I38" s="471"/>
      <c r="J38" s="471"/>
      <c r="K38" s="471"/>
      <c r="L38" s="471"/>
      <c r="M38" s="477"/>
      <c r="N38" s="471"/>
      <c r="O38" s="477">
        <f t="shared" si="1"/>
        <v>0</v>
      </c>
    </row>
    <row r="39" spans="1:15">
      <c r="A39" s="498" t="s">
        <v>749</v>
      </c>
      <c r="B39" s="483"/>
      <c r="C39" s="497"/>
      <c r="D39" s="495" t="s">
        <v>339</v>
      </c>
      <c r="E39" s="471"/>
      <c r="F39" s="471"/>
      <c r="G39" s="471"/>
      <c r="H39" s="471"/>
      <c r="I39" s="471"/>
      <c r="J39" s="471"/>
      <c r="K39" s="471"/>
      <c r="L39" s="471"/>
      <c r="M39" s="477">
        <v>-18343.7</v>
      </c>
      <c r="N39" s="471"/>
      <c r="O39" s="477">
        <f t="shared" si="1"/>
        <v>-18343.7</v>
      </c>
    </row>
    <row r="40" spans="1:15">
      <c r="A40" s="478" t="s">
        <v>750</v>
      </c>
      <c r="B40" s="483"/>
      <c r="C40" s="497"/>
      <c r="D40" s="495" t="s">
        <v>751</v>
      </c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7">
        <f t="shared" si="1"/>
        <v>0</v>
      </c>
    </row>
    <row r="41" spans="1:15">
      <c r="A41" s="478" t="s">
        <v>752</v>
      </c>
      <c r="B41" s="483"/>
      <c r="C41" s="497"/>
      <c r="D41" s="495" t="s">
        <v>343</v>
      </c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7">
        <f t="shared" si="1"/>
        <v>0</v>
      </c>
    </row>
    <row r="42" spans="1:15">
      <c r="A42" s="811" t="s">
        <v>405</v>
      </c>
      <c r="B42" s="811"/>
      <c r="C42" s="811"/>
      <c r="D42" s="811"/>
      <c r="E42" s="811"/>
      <c r="F42" s="811"/>
      <c r="G42" s="811"/>
      <c r="H42" s="811"/>
      <c r="I42" s="811"/>
      <c r="J42" s="811"/>
      <c r="K42" s="811"/>
      <c r="L42" s="811"/>
      <c r="M42" s="811"/>
      <c r="N42" s="811"/>
      <c r="O42" s="811"/>
    </row>
  </sheetData>
  <mergeCells count="11">
    <mergeCell ref="A5:O5"/>
    <mergeCell ref="A7:O7"/>
    <mergeCell ref="A9:A10"/>
    <mergeCell ref="B9:D10"/>
    <mergeCell ref="E9:N9"/>
    <mergeCell ref="O9:O10"/>
    <mergeCell ref="B11:D11"/>
    <mergeCell ref="C21:D21"/>
    <mergeCell ref="B27:D27"/>
    <mergeCell ref="B28:D28"/>
    <mergeCell ref="A42:O4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J16" sqref="J16"/>
    </sheetView>
  </sheetViews>
  <sheetFormatPr defaultRowHeight="15"/>
  <cols>
    <col min="2" max="2" width="0.140625" customWidth="1"/>
    <col min="6" max="6" width="35.140625" customWidth="1"/>
    <col min="7" max="7" width="13.85546875" customWidth="1"/>
    <col min="8" max="8" width="12.28515625" customWidth="1"/>
    <col min="9" max="9" width="15.28515625" customWidth="1"/>
  </cols>
  <sheetData>
    <row r="1" spans="1:10">
      <c r="A1" s="84"/>
      <c r="B1" s="84"/>
      <c r="C1" s="84"/>
      <c r="D1" s="84"/>
      <c r="E1" s="84"/>
      <c r="F1" s="84"/>
      <c r="G1" s="85"/>
      <c r="H1" s="85"/>
      <c r="I1" s="84"/>
    </row>
    <row r="2" spans="1:10">
      <c r="A2" s="575"/>
      <c r="B2" s="575"/>
      <c r="C2" s="575"/>
      <c r="D2" s="575"/>
      <c r="E2" s="84"/>
      <c r="F2" s="84"/>
      <c r="G2" s="575" t="s">
        <v>757</v>
      </c>
      <c r="H2" s="575"/>
      <c r="I2" s="575"/>
      <c r="J2" s="575"/>
    </row>
    <row r="3" spans="1:10">
      <c r="A3" s="576"/>
      <c r="B3" s="576"/>
      <c r="C3" s="576"/>
      <c r="D3" s="576"/>
      <c r="E3" s="84"/>
      <c r="F3" s="84"/>
      <c r="G3" s="576" t="s">
        <v>0</v>
      </c>
      <c r="H3" s="576"/>
      <c r="I3" s="576"/>
      <c r="J3" s="576"/>
    </row>
    <row r="4" spans="1:10">
      <c r="A4" s="86"/>
      <c r="B4" s="84"/>
      <c r="C4" s="84"/>
      <c r="D4" s="84"/>
      <c r="E4" s="84"/>
      <c r="F4" s="84"/>
      <c r="G4" s="500" t="s">
        <v>1</v>
      </c>
      <c r="H4" s="499"/>
      <c r="I4" s="499"/>
      <c r="J4" s="499"/>
    </row>
    <row r="5" spans="1:10" ht="15.75">
      <c r="A5" s="577" t="s">
        <v>140</v>
      </c>
      <c r="B5" s="578"/>
      <c r="C5" s="578"/>
      <c r="D5" s="578"/>
      <c r="E5" s="578"/>
      <c r="F5" s="578"/>
      <c r="G5" s="578"/>
      <c r="H5" s="578"/>
      <c r="I5" s="578"/>
    </row>
    <row r="6" spans="1:10" ht="15.75">
      <c r="A6" s="579" t="s">
        <v>141</v>
      </c>
      <c r="B6" s="578"/>
      <c r="C6" s="578"/>
      <c r="D6" s="578"/>
      <c r="E6" s="578"/>
      <c r="F6" s="578"/>
      <c r="G6" s="578"/>
      <c r="H6" s="578"/>
      <c r="I6" s="578"/>
    </row>
    <row r="7" spans="1:10" ht="15.75">
      <c r="A7" s="580" t="s">
        <v>139</v>
      </c>
      <c r="B7" s="581"/>
      <c r="C7" s="581"/>
      <c r="D7" s="581"/>
      <c r="E7" s="581"/>
      <c r="F7" s="581"/>
      <c r="G7" s="581"/>
      <c r="H7" s="581"/>
      <c r="I7" s="581"/>
    </row>
    <row r="8" spans="1:10">
      <c r="A8" s="571" t="s">
        <v>142</v>
      </c>
      <c r="B8" s="572"/>
      <c r="C8" s="572"/>
      <c r="D8" s="572"/>
      <c r="E8" s="572"/>
      <c r="F8" s="572"/>
      <c r="G8" s="572"/>
      <c r="H8" s="572"/>
      <c r="I8" s="572"/>
    </row>
    <row r="9" spans="1:10">
      <c r="A9" s="571" t="str">
        <f>+'[1]2_VSAFAS_2p'!A9:G9</f>
        <v>_________________________________________________________________________________________</v>
      </c>
      <c r="B9" s="572"/>
      <c r="C9" s="572"/>
      <c r="D9" s="572"/>
      <c r="E9" s="572"/>
      <c r="F9" s="572"/>
      <c r="G9" s="572"/>
      <c r="H9" s="572"/>
      <c r="I9" s="572"/>
    </row>
    <row r="10" spans="1:10">
      <c r="A10" s="571" t="s">
        <v>143</v>
      </c>
      <c r="B10" s="572"/>
      <c r="C10" s="572"/>
      <c r="D10" s="572"/>
      <c r="E10" s="572"/>
      <c r="F10" s="572"/>
      <c r="G10" s="572"/>
      <c r="H10" s="572"/>
      <c r="I10" s="572"/>
    </row>
    <row r="11" spans="1:10">
      <c r="A11" s="571" t="s">
        <v>144</v>
      </c>
      <c r="B11" s="578"/>
      <c r="C11" s="578"/>
      <c r="D11" s="578"/>
      <c r="E11" s="578"/>
      <c r="F11" s="578"/>
      <c r="G11" s="578"/>
      <c r="H11" s="578"/>
      <c r="I11" s="578"/>
    </row>
    <row r="12" spans="1:10">
      <c r="A12" s="582"/>
      <c r="B12" s="572"/>
      <c r="C12" s="572"/>
      <c r="D12" s="572"/>
      <c r="E12" s="572"/>
      <c r="F12" s="572"/>
      <c r="G12" s="572"/>
      <c r="H12" s="572"/>
      <c r="I12" s="572"/>
    </row>
    <row r="13" spans="1:10">
      <c r="A13" s="544" t="s">
        <v>145</v>
      </c>
      <c r="B13" s="570"/>
      <c r="C13" s="570"/>
      <c r="D13" s="570"/>
      <c r="E13" s="570"/>
      <c r="F13" s="570"/>
      <c r="G13" s="570"/>
      <c r="H13" s="570"/>
      <c r="I13" s="570"/>
    </row>
    <row r="14" spans="1:10">
      <c r="A14" s="571"/>
      <c r="B14" s="572"/>
      <c r="C14" s="572"/>
      <c r="D14" s="572"/>
      <c r="E14" s="572"/>
      <c r="F14" s="572"/>
      <c r="G14" s="572"/>
      <c r="H14" s="572"/>
      <c r="I14" s="572"/>
    </row>
    <row r="15" spans="1:10">
      <c r="A15" s="544" t="str">
        <f>+'[1]2_VSAFAS_2p'!A14:G14</f>
        <v>PAGAL 2019 M. GRUODŽIO 31D. DUOMENIS</v>
      </c>
      <c r="B15" s="570"/>
      <c r="C15" s="570"/>
      <c r="D15" s="570"/>
      <c r="E15" s="570"/>
      <c r="F15" s="570"/>
      <c r="G15" s="570"/>
      <c r="H15" s="570"/>
      <c r="I15" s="570"/>
    </row>
    <row r="16" spans="1:10">
      <c r="A16" s="571"/>
      <c r="B16" s="571"/>
      <c r="C16" s="571"/>
      <c r="D16" s="571"/>
      <c r="E16" s="571"/>
      <c r="F16" s="571"/>
      <c r="G16" s="571"/>
      <c r="H16" s="571"/>
      <c r="I16" s="571"/>
    </row>
    <row r="17" spans="1:9">
      <c r="A17" s="571" t="s">
        <v>754</v>
      </c>
      <c r="B17" s="572"/>
      <c r="C17" s="572"/>
      <c r="D17" s="572"/>
      <c r="E17" s="572"/>
      <c r="F17" s="572"/>
      <c r="G17" s="572"/>
      <c r="H17" s="572"/>
      <c r="I17" s="572"/>
    </row>
    <row r="18" spans="1:9">
      <c r="A18" s="571" t="s">
        <v>9</v>
      </c>
      <c r="B18" s="572"/>
      <c r="C18" s="572"/>
      <c r="D18" s="572"/>
      <c r="E18" s="572"/>
      <c r="F18" s="572"/>
      <c r="G18" s="572"/>
      <c r="H18" s="572"/>
      <c r="I18" s="572"/>
    </row>
    <row r="19" spans="1:9">
      <c r="A19" s="573" t="s">
        <v>10</v>
      </c>
      <c r="B19" s="572"/>
      <c r="C19" s="572"/>
      <c r="D19" s="572"/>
      <c r="E19" s="572"/>
      <c r="F19" s="572"/>
      <c r="G19" s="572"/>
      <c r="H19" s="572"/>
      <c r="I19" s="572"/>
    </row>
    <row r="20" spans="1:9" ht="47.25">
      <c r="A20" s="574" t="s">
        <v>11</v>
      </c>
      <c r="B20" s="574"/>
      <c r="C20" s="574" t="s">
        <v>12</v>
      </c>
      <c r="D20" s="567"/>
      <c r="E20" s="567"/>
      <c r="F20" s="567"/>
      <c r="G20" s="87" t="s">
        <v>146</v>
      </c>
      <c r="H20" s="87" t="s">
        <v>147</v>
      </c>
      <c r="I20" s="87" t="s">
        <v>148</v>
      </c>
    </row>
    <row r="21" spans="1:9" ht="15.75">
      <c r="A21" s="88" t="s">
        <v>16</v>
      </c>
      <c r="B21" s="89" t="s">
        <v>149</v>
      </c>
      <c r="C21" s="568" t="s">
        <v>149</v>
      </c>
      <c r="D21" s="569"/>
      <c r="E21" s="569"/>
      <c r="F21" s="569"/>
      <c r="G21" s="90">
        <v>125</v>
      </c>
      <c r="H21" s="91">
        <f>+H22+H28</f>
        <v>716051.66999999981</v>
      </c>
      <c r="I21" s="91">
        <f>+I22+I28</f>
        <v>611992.11000000022</v>
      </c>
    </row>
    <row r="22" spans="1:9" ht="15.75">
      <c r="A22" s="92" t="s">
        <v>18</v>
      </c>
      <c r="B22" s="93" t="s">
        <v>150</v>
      </c>
      <c r="C22" s="566" t="s">
        <v>150</v>
      </c>
      <c r="D22" s="566"/>
      <c r="E22" s="566"/>
      <c r="F22" s="566"/>
      <c r="G22" s="94">
        <v>125</v>
      </c>
      <c r="H22" s="89">
        <f>+H23+H24+H25+H26</f>
        <v>706059.59999999986</v>
      </c>
      <c r="I22" s="89">
        <f>+I23+I24+I25+I26</f>
        <v>606171.55000000016</v>
      </c>
    </row>
    <row r="23" spans="1:9" ht="15.75">
      <c r="A23" s="92" t="s">
        <v>151</v>
      </c>
      <c r="B23" s="93" t="s">
        <v>89</v>
      </c>
      <c r="C23" s="566" t="s">
        <v>89</v>
      </c>
      <c r="D23" s="566"/>
      <c r="E23" s="566"/>
      <c r="F23" s="566"/>
      <c r="G23" s="94" t="s">
        <v>152</v>
      </c>
      <c r="H23" s="95">
        <v>679870.49</v>
      </c>
      <c r="I23" s="95">
        <v>596328.63</v>
      </c>
    </row>
    <row r="24" spans="1:9" ht="15.75">
      <c r="A24" s="92" t="s">
        <v>153</v>
      </c>
      <c r="B24" s="95" t="s">
        <v>154</v>
      </c>
      <c r="C24" s="564" t="s">
        <v>154</v>
      </c>
      <c r="D24" s="564"/>
      <c r="E24" s="564"/>
      <c r="F24" s="564"/>
      <c r="G24" s="94" t="s">
        <v>155</v>
      </c>
      <c r="H24" s="95">
        <v>13657.95</v>
      </c>
      <c r="I24" s="95">
        <v>4917.68</v>
      </c>
    </row>
    <row r="25" spans="1:9" ht="15.75">
      <c r="A25" s="92" t="s">
        <v>156</v>
      </c>
      <c r="B25" s="93" t="s">
        <v>157</v>
      </c>
      <c r="C25" s="564" t="s">
        <v>157</v>
      </c>
      <c r="D25" s="564"/>
      <c r="E25" s="564"/>
      <c r="F25" s="564"/>
      <c r="G25" s="94" t="s">
        <v>158</v>
      </c>
      <c r="H25" s="95">
        <v>10578.94</v>
      </c>
      <c r="I25" s="95">
        <v>2465.6799999999998</v>
      </c>
    </row>
    <row r="26" spans="1:9" ht="15.75">
      <c r="A26" s="92" t="s">
        <v>159</v>
      </c>
      <c r="B26" s="95" t="s">
        <v>160</v>
      </c>
      <c r="C26" s="564" t="s">
        <v>160</v>
      </c>
      <c r="D26" s="564"/>
      <c r="E26" s="564"/>
      <c r="F26" s="564"/>
      <c r="G26" s="94" t="s">
        <v>161</v>
      </c>
      <c r="H26" s="95">
        <v>1952.22</v>
      </c>
      <c r="I26" s="95">
        <v>2459.56</v>
      </c>
    </row>
    <row r="27" spans="1:9" ht="15.75">
      <c r="A27" s="92" t="s">
        <v>28</v>
      </c>
      <c r="B27" s="93" t="s">
        <v>162</v>
      </c>
      <c r="C27" s="564" t="s">
        <v>162</v>
      </c>
      <c r="D27" s="564"/>
      <c r="E27" s="564"/>
      <c r="F27" s="564"/>
      <c r="G27" s="94"/>
      <c r="H27" s="89"/>
      <c r="I27" s="89"/>
    </row>
    <row r="28" spans="1:9" ht="15.75">
      <c r="A28" s="92" t="s">
        <v>50</v>
      </c>
      <c r="B28" s="93" t="s">
        <v>163</v>
      </c>
      <c r="C28" s="564" t="s">
        <v>163</v>
      </c>
      <c r="D28" s="564"/>
      <c r="E28" s="564"/>
      <c r="F28" s="564"/>
      <c r="G28" s="94"/>
      <c r="H28" s="89">
        <f>+H29</f>
        <v>9992.07</v>
      </c>
      <c r="I28" s="89">
        <f>+I29</f>
        <v>5820.56</v>
      </c>
    </row>
    <row r="29" spans="1:9" ht="15.75">
      <c r="A29" s="92" t="s">
        <v>164</v>
      </c>
      <c r="B29" s="95" t="s">
        <v>165</v>
      </c>
      <c r="C29" s="564" t="s">
        <v>165</v>
      </c>
      <c r="D29" s="564"/>
      <c r="E29" s="564"/>
      <c r="F29" s="564"/>
      <c r="G29" s="94">
        <v>125</v>
      </c>
      <c r="H29" s="95">
        <v>9992.07</v>
      </c>
      <c r="I29" s="95">
        <v>5820.56</v>
      </c>
    </row>
    <row r="30" spans="1:9" ht="15.75">
      <c r="A30" s="92" t="s">
        <v>166</v>
      </c>
      <c r="B30" s="95" t="s">
        <v>167</v>
      </c>
      <c r="C30" s="564" t="s">
        <v>167</v>
      </c>
      <c r="D30" s="564"/>
      <c r="E30" s="564"/>
      <c r="F30" s="564"/>
      <c r="G30" s="94"/>
      <c r="H30" s="89"/>
      <c r="I30" s="89"/>
    </row>
    <row r="31" spans="1:9" ht="15.75">
      <c r="A31" s="88" t="s">
        <v>58</v>
      </c>
      <c r="B31" s="89" t="s">
        <v>168</v>
      </c>
      <c r="C31" s="568" t="s">
        <v>168</v>
      </c>
      <c r="D31" s="568"/>
      <c r="E31" s="568"/>
      <c r="F31" s="568"/>
      <c r="G31" s="90">
        <v>126</v>
      </c>
      <c r="H31" s="89">
        <f>+H32+H33+H34+H35+H36+H37+H38+H39+H40+H41+H42+H43+H44+H45</f>
        <v>-706267.29</v>
      </c>
      <c r="I31" s="89">
        <f>+I32+I33+I34+I35+I36+I37+I38+I39+I40+I41+I42+I43+I44+I45</f>
        <v>-610582.54999999981</v>
      </c>
    </row>
    <row r="32" spans="1:9" ht="15.75">
      <c r="A32" s="92" t="s">
        <v>18</v>
      </c>
      <c r="B32" s="93" t="s">
        <v>169</v>
      </c>
      <c r="C32" s="564" t="s">
        <v>170</v>
      </c>
      <c r="D32" s="565"/>
      <c r="E32" s="565"/>
      <c r="F32" s="565"/>
      <c r="G32" s="94" t="s">
        <v>171</v>
      </c>
      <c r="H32" s="95">
        <v>-570635.64</v>
      </c>
      <c r="I32" s="95">
        <v>-488475.62</v>
      </c>
    </row>
    <row r="33" spans="1:9" ht="15.75">
      <c r="A33" s="92" t="s">
        <v>28</v>
      </c>
      <c r="B33" s="93" t="s">
        <v>172</v>
      </c>
      <c r="C33" s="564" t="s">
        <v>173</v>
      </c>
      <c r="D33" s="565"/>
      <c r="E33" s="565"/>
      <c r="F33" s="565"/>
      <c r="G33" s="94" t="s">
        <v>174</v>
      </c>
      <c r="H33" s="95">
        <v>-3093.89</v>
      </c>
      <c r="I33" s="95">
        <v>-3224.64</v>
      </c>
    </row>
    <row r="34" spans="1:9" ht="15.75">
      <c r="A34" s="92" t="s">
        <v>50</v>
      </c>
      <c r="B34" s="93" t="s">
        <v>175</v>
      </c>
      <c r="C34" s="564" t="s">
        <v>176</v>
      </c>
      <c r="D34" s="565"/>
      <c r="E34" s="565"/>
      <c r="F34" s="565"/>
      <c r="G34" s="94" t="s">
        <v>177</v>
      </c>
      <c r="H34" s="95">
        <v>-33400.480000000003</v>
      </c>
      <c r="I34" s="95">
        <v>-34445.69</v>
      </c>
    </row>
    <row r="35" spans="1:9" ht="15.75">
      <c r="A35" s="92" t="s">
        <v>52</v>
      </c>
      <c r="B35" s="93" t="s">
        <v>178</v>
      </c>
      <c r="C35" s="566" t="s">
        <v>179</v>
      </c>
      <c r="D35" s="565"/>
      <c r="E35" s="565"/>
      <c r="F35" s="565"/>
      <c r="G35" s="94" t="s">
        <v>180</v>
      </c>
      <c r="H35" s="95">
        <v>-4874.3599999999997</v>
      </c>
      <c r="I35" s="95">
        <v>-1906.97</v>
      </c>
    </row>
    <row r="36" spans="1:9" ht="15.75">
      <c r="A36" s="92" t="s">
        <v>84</v>
      </c>
      <c r="B36" s="93" t="s">
        <v>181</v>
      </c>
      <c r="C36" s="566" t="s">
        <v>182</v>
      </c>
      <c r="D36" s="565"/>
      <c r="E36" s="565"/>
      <c r="F36" s="565"/>
      <c r="G36" s="94" t="s">
        <v>183</v>
      </c>
      <c r="H36" s="95">
        <v>-21591.8</v>
      </c>
      <c r="I36" s="95">
        <v>-20441.22</v>
      </c>
    </row>
    <row r="37" spans="1:9" ht="15.75">
      <c r="A37" s="92" t="s">
        <v>184</v>
      </c>
      <c r="B37" s="93" t="s">
        <v>185</v>
      </c>
      <c r="C37" s="566" t="s">
        <v>186</v>
      </c>
      <c r="D37" s="565"/>
      <c r="E37" s="565"/>
      <c r="F37" s="565"/>
      <c r="G37" s="94" t="s">
        <v>187</v>
      </c>
      <c r="H37" s="95">
        <v>-960</v>
      </c>
      <c r="I37" s="95">
        <v>-1014.33</v>
      </c>
    </row>
    <row r="38" spans="1:9" ht="15.75">
      <c r="A38" s="92" t="s">
        <v>188</v>
      </c>
      <c r="B38" s="93" t="s">
        <v>189</v>
      </c>
      <c r="C38" s="566" t="s">
        <v>190</v>
      </c>
      <c r="D38" s="565"/>
      <c r="E38" s="565"/>
      <c r="F38" s="565"/>
      <c r="G38" s="94"/>
      <c r="H38" s="95"/>
      <c r="I38" s="95"/>
    </row>
    <row r="39" spans="1:9" ht="15.75">
      <c r="A39" s="92" t="s">
        <v>191</v>
      </c>
      <c r="B39" s="93" t="s">
        <v>192</v>
      </c>
      <c r="C39" s="564" t="s">
        <v>192</v>
      </c>
      <c r="D39" s="565"/>
      <c r="E39" s="565"/>
      <c r="F39" s="565"/>
      <c r="G39" s="94" t="s">
        <v>193</v>
      </c>
      <c r="H39" s="95"/>
      <c r="I39" s="95">
        <v>-68.95</v>
      </c>
    </row>
    <row r="40" spans="1:9" ht="15.75">
      <c r="A40" s="92" t="s">
        <v>194</v>
      </c>
      <c r="B40" s="93" t="s">
        <v>195</v>
      </c>
      <c r="C40" s="566" t="s">
        <v>195</v>
      </c>
      <c r="D40" s="565"/>
      <c r="E40" s="565"/>
      <c r="F40" s="565"/>
      <c r="G40" s="94" t="s">
        <v>196</v>
      </c>
      <c r="H40" s="95">
        <v>-55377.09</v>
      </c>
      <c r="I40" s="95">
        <v>-47107.26</v>
      </c>
    </row>
    <row r="41" spans="1:9" ht="15.75">
      <c r="A41" s="92" t="s">
        <v>197</v>
      </c>
      <c r="B41" s="93" t="s">
        <v>198</v>
      </c>
      <c r="C41" s="564" t="s">
        <v>199</v>
      </c>
      <c r="D41" s="567"/>
      <c r="E41" s="567"/>
      <c r="F41" s="567"/>
      <c r="G41" s="94"/>
      <c r="H41" s="95"/>
      <c r="I41" s="95"/>
    </row>
    <row r="42" spans="1:9" ht="15.75">
      <c r="A42" s="92" t="s">
        <v>200</v>
      </c>
      <c r="B42" s="93" t="s">
        <v>201</v>
      </c>
      <c r="C42" s="564" t="s">
        <v>202</v>
      </c>
      <c r="D42" s="565"/>
      <c r="E42" s="565"/>
      <c r="F42" s="565"/>
      <c r="G42" s="94"/>
      <c r="H42" s="95"/>
      <c r="I42" s="95"/>
    </row>
    <row r="43" spans="1:9" ht="15.75">
      <c r="A43" s="92" t="s">
        <v>203</v>
      </c>
      <c r="B43" s="93" t="s">
        <v>204</v>
      </c>
      <c r="C43" s="564" t="s">
        <v>205</v>
      </c>
      <c r="D43" s="565"/>
      <c r="E43" s="565"/>
      <c r="F43" s="565"/>
      <c r="G43" s="94"/>
      <c r="H43" s="95"/>
      <c r="I43" s="95"/>
    </row>
    <row r="44" spans="1:9" ht="15.75">
      <c r="A44" s="92" t="s">
        <v>206</v>
      </c>
      <c r="B44" s="93" t="s">
        <v>207</v>
      </c>
      <c r="C44" s="564" t="s">
        <v>208</v>
      </c>
      <c r="D44" s="565"/>
      <c r="E44" s="565"/>
      <c r="F44" s="565"/>
      <c r="G44" s="94" t="s">
        <v>209</v>
      </c>
      <c r="H44" s="95">
        <v>-16334.03</v>
      </c>
      <c r="I44" s="95">
        <v>-13897.87</v>
      </c>
    </row>
    <row r="45" spans="1:9" ht="15.75">
      <c r="A45" s="92" t="s">
        <v>210</v>
      </c>
      <c r="B45" s="93" t="s">
        <v>211</v>
      </c>
      <c r="C45" s="549" t="s">
        <v>212</v>
      </c>
      <c r="D45" s="550"/>
      <c r="E45" s="550"/>
      <c r="F45" s="551"/>
      <c r="G45" s="94"/>
      <c r="H45" s="96"/>
      <c r="I45" s="96"/>
    </row>
    <row r="46" spans="1:9" ht="15.75">
      <c r="A46" s="89" t="s">
        <v>60</v>
      </c>
      <c r="B46" s="97" t="s">
        <v>213</v>
      </c>
      <c r="C46" s="556" t="s">
        <v>213</v>
      </c>
      <c r="D46" s="557"/>
      <c r="E46" s="557"/>
      <c r="F46" s="558"/>
      <c r="G46" s="90"/>
      <c r="H46" s="98"/>
      <c r="I46" s="98"/>
    </row>
    <row r="47" spans="1:9" ht="15.75">
      <c r="A47" s="89" t="s">
        <v>87</v>
      </c>
      <c r="B47" s="89" t="s">
        <v>214</v>
      </c>
      <c r="C47" s="559" t="s">
        <v>214</v>
      </c>
      <c r="D47" s="557"/>
      <c r="E47" s="557"/>
      <c r="F47" s="558"/>
      <c r="G47" s="99"/>
      <c r="H47" s="98"/>
      <c r="I47" s="98"/>
    </row>
    <row r="48" spans="1:9" ht="15.75">
      <c r="A48" s="95" t="s">
        <v>215</v>
      </c>
      <c r="B48" s="93" t="s">
        <v>216</v>
      </c>
      <c r="C48" s="549" t="s">
        <v>217</v>
      </c>
      <c r="D48" s="550"/>
      <c r="E48" s="550"/>
      <c r="F48" s="551"/>
      <c r="G48" s="100"/>
      <c r="H48" s="96"/>
      <c r="I48" s="96"/>
    </row>
    <row r="49" spans="1:9" ht="15.75">
      <c r="A49" s="95" t="s">
        <v>28</v>
      </c>
      <c r="B49" s="93" t="s">
        <v>218</v>
      </c>
      <c r="C49" s="549" t="s">
        <v>218</v>
      </c>
      <c r="D49" s="550"/>
      <c r="E49" s="550"/>
      <c r="F49" s="551"/>
      <c r="G49" s="100"/>
      <c r="H49" s="96"/>
      <c r="I49" s="96"/>
    </row>
    <row r="50" spans="1:9" ht="15.75">
      <c r="A50" s="95" t="s">
        <v>219</v>
      </c>
      <c r="B50" s="93" t="s">
        <v>220</v>
      </c>
      <c r="C50" s="549" t="s">
        <v>221</v>
      </c>
      <c r="D50" s="550"/>
      <c r="E50" s="550"/>
      <c r="F50" s="551"/>
      <c r="G50" s="100"/>
      <c r="H50" s="96"/>
      <c r="I50" s="96"/>
    </row>
    <row r="51" spans="1:9" ht="15.75">
      <c r="A51" s="89" t="s">
        <v>94</v>
      </c>
      <c r="B51" s="97" t="s">
        <v>222</v>
      </c>
      <c r="C51" s="556" t="s">
        <v>222</v>
      </c>
      <c r="D51" s="557"/>
      <c r="E51" s="557"/>
      <c r="F51" s="558"/>
      <c r="G51" s="99"/>
      <c r="H51" s="98"/>
      <c r="I51" s="98"/>
    </row>
    <row r="52" spans="1:9" ht="15.75">
      <c r="A52" s="89" t="s">
        <v>120</v>
      </c>
      <c r="B52" s="97" t="s">
        <v>223</v>
      </c>
      <c r="C52" s="560" t="s">
        <v>223</v>
      </c>
      <c r="D52" s="561"/>
      <c r="E52" s="561"/>
      <c r="F52" s="562"/>
      <c r="G52" s="99"/>
      <c r="H52" s="98"/>
      <c r="I52" s="98"/>
    </row>
    <row r="53" spans="1:9" ht="15.75">
      <c r="A53" s="89" t="s">
        <v>224</v>
      </c>
      <c r="B53" s="97" t="s">
        <v>225</v>
      </c>
      <c r="C53" s="556" t="s">
        <v>225</v>
      </c>
      <c r="D53" s="557"/>
      <c r="E53" s="557"/>
      <c r="F53" s="558"/>
      <c r="G53" s="99"/>
      <c r="H53" s="98"/>
      <c r="I53" s="98"/>
    </row>
    <row r="54" spans="1:9" ht="15.75">
      <c r="A54" s="89" t="s">
        <v>226</v>
      </c>
      <c r="B54" s="89" t="s">
        <v>227</v>
      </c>
      <c r="C54" s="563" t="s">
        <v>227</v>
      </c>
      <c r="D54" s="561"/>
      <c r="E54" s="561"/>
      <c r="F54" s="562"/>
      <c r="G54" s="99">
        <v>128</v>
      </c>
      <c r="H54" s="98">
        <f>+H56</f>
        <v>9784.3799999999992</v>
      </c>
      <c r="I54" s="98">
        <f>+I56</f>
        <v>1409.56</v>
      </c>
    </row>
    <row r="55" spans="1:9" ht="15.75">
      <c r="A55" s="89" t="s">
        <v>18</v>
      </c>
      <c r="B55" s="89" t="s">
        <v>228</v>
      </c>
      <c r="C55" s="559" t="s">
        <v>228</v>
      </c>
      <c r="D55" s="557"/>
      <c r="E55" s="557"/>
      <c r="F55" s="558"/>
      <c r="G55" s="99"/>
      <c r="H55" s="98"/>
      <c r="I55" s="98"/>
    </row>
    <row r="56" spans="1:9" ht="15.75">
      <c r="A56" s="89" t="s">
        <v>229</v>
      </c>
      <c r="B56" s="97" t="s">
        <v>230</v>
      </c>
      <c r="C56" s="556" t="s">
        <v>230</v>
      </c>
      <c r="D56" s="557"/>
      <c r="E56" s="557"/>
      <c r="F56" s="558"/>
      <c r="G56" s="99">
        <v>128</v>
      </c>
      <c r="H56" s="98">
        <v>9784.3799999999992</v>
      </c>
      <c r="I56" s="98">
        <v>1409.56</v>
      </c>
    </row>
    <row r="57" spans="1:9" ht="15.75">
      <c r="A57" s="95" t="s">
        <v>18</v>
      </c>
      <c r="B57" s="93" t="s">
        <v>231</v>
      </c>
      <c r="C57" s="549" t="s">
        <v>231</v>
      </c>
      <c r="D57" s="550"/>
      <c r="E57" s="550"/>
      <c r="F57" s="551"/>
      <c r="G57" s="100"/>
      <c r="H57" s="96"/>
      <c r="I57" s="96"/>
    </row>
    <row r="58" spans="1:9" ht="15.75">
      <c r="A58" s="95" t="s">
        <v>28</v>
      </c>
      <c r="B58" s="93" t="s">
        <v>232</v>
      </c>
      <c r="C58" s="549" t="s">
        <v>232</v>
      </c>
      <c r="D58" s="550"/>
      <c r="E58" s="550"/>
      <c r="F58" s="551"/>
      <c r="G58" s="100"/>
      <c r="H58" s="96"/>
      <c r="I58" s="96"/>
    </row>
    <row r="59" spans="1:9">
      <c r="A59" s="101"/>
      <c r="B59" s="101"/>
      <c r="C59" s="101"/>
      <c r="D59" s="101"/>
      <c r="E59" s="84"/>
      <c r="F59" s="84"/>
      <c r="G59" s="102"/>
      <c r="H59" s="102"/>
      <c r="I59" s="102"/>
    </row>
    <row r="60" spans="1:9" ht="15.75">
      <c r="A60" s="552" t="str">
        <f>+'[1]2_VSAFAS_2p'!A96:E96</f>
        <v>Direktorė</v>
      </c>
      <c r="B60" s="552"/>
      <c r="C60" s="552"/>
      <c r="D60" s="552"/>
      <c r="E60" s="552"/>
      <c r="F60" s="552"/>
      <c r="G60" s="103" t="s">
        <v>233</v>
      </c>
      <c r="H60" s="553" t="s">
        <v>132</v>
      </c>
      <c r="I60" s="553"/>
    </row>
    <row r="61" spans="1:9">
      <c r="A61" s="554" t="s">
        <v>234</v>
      </c>
      <c r="B61" s="554"/>
      <c r="C61" s="554"/>
      <c r="D61" s="554"/>
      <c r="E61" s="554"/>
      <c r="F61" s="554"/>
      <c r="G61" s="104" t="s">
        <v>235</v>
      </c>
      <c r="H61" s="555" t="s">
        <v>134</v>
      </c>
      <c r="I61" s="555"/>
    </row>
    <row r="62" spans="1:9">
      <c r="A62" s="105"/>
      <c r="B62" s="105"/>
      <c r="C62" s="105"/>
      <c r="D62" s="105"/>
      <c r="E62" s="105"/>
      <c r="F62" s="105"/>
      <c r="G62" s="105"/>
      <c r="H62" s="106"/>
      <c r="I62" s="106"/>
    </row>
    <row r="63" spans="1:9" ht="25.5">
      <c r="A63" s="545" t="str">
        <f>+'[1]2_VSAFAS_2p'!A100:E100</f>
        <v>Vyr.buhalterė</v>
      </c>
      <c r="B63" s="545"/>
      <c r="C63" s="545"/>
      <c r="D63" s="545"/>
      <c r="E63" s="545"/>
      <c r="F63" s="545"/>
      <c r="G63" s="107" t="s">
        <v>236</v>
      </c>
      <c r="H63" s="546" t="s">
        <v>137</v>
      </c>
      <c r="I63" s="546"/>
    </row>
    <row r="64" spans="1:9">
      <c r="A64" s="547" t="s">
        <v>237</v>
      </c>
      <c r="B64" s="547"/>
      <c r="C64" s="547"/>
      <c r="D64" s="547"/>
      <c r="E64" s="547"/>
      <c r="F64" s="547"/>
      <c r="G64" s="108" t="s">
        <v>238</v>
      </c>
      <c r="H64" s="548" t="s">
        <v>134</v>
      </c>
      <c r="I64" s="548"/>
    </row>
    <row r="65" spans="1:9">
      <c r="A65" s="84"/>
      <c r="B65" s="84"/>
      <c r="C65" s="84"/>
      <c r="D65" s="84"/>
      <c r="E65" s="84"/>
      <c r="F65" s="84"/>
      <c r="G65" s="84"/>
      <c r="H65" s="84"/>
      <c r="I65" s="84"/>
    </row>
    <row r="66" spans="1:9">
      <c r="A66" s="84"/>
      <c r="B66" s="84"/>
      <c r="C66" s="84"/>
      <c r="D66" s="84"/>
      <c r="E66" s="84"/>
      <c r="F66" s="84"/>
      <c r="G66" s="84"/>
      <c r="H66" s="84"/>
      <c r="I66" s="84"/>
    </row>
  </sheetData>
  <mergeCells count="67">
    <mergeCell ref="A14:I14"/>
    <mergeCell ref="A2:D2"/>
    <mergeCell ref="A3:D3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G2:J2"/>
    <mergeCell ref="G3:J3"/>
    <mergeCell ref="A15:I15"/>
    <mergeCell ref="A17:I17"/>
    <mergeCell ref="A18:I18"/>
    <mergeCell ref="A19:I19"/>
    <mergeCell ref="A20:B20"/>
    <mergeCell ref="C20:F20"/>
    <mergeCell ref="A16:I16"/>
    <mergeCell ref="C32:F32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44:F44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56:F56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A63:F63"/>
    <mergeCell ref="H63:I63"/>
    <mergeCell ref="A64:F64"/>
    <mergeCell ref="H64:I64"/>
    <mergeCell ref="C57:F57"/>
    <mergeCell ref="C58:F58"/>
    <mergeCell ref="A60:F60"/>
    <mergeCell ref="H60:I60"/>
    <mergeCell ref="A61:F61"/>
    <mergeCell ref="H61:I6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12" sqref="A12:J12"/>
    </sheetView>
  </sheetViews>
  <sheetFormatPr defaultRowHeight="15"/>
  <cols>
    <col min="2" max="2" width="27.7109375" customWidth="1"/>
  </cols>
  <sheetData>
    <row r="1" spans="1:10">
      <c r="A1" s="575"/>
      <c r="B1" s="575"/>
      <c r="C1" s="575"/>
      <c r="D1" s="575"/>
      <c r="E1" s="109"/>
      <c r="F1" s="575" t="s">
        <v>757</v>
      </c>
      <c r="G1" s="575"/>
      <c r="H1" s="575"/>
      <c r="I1" s="575"/>
      <c r="J1" s="109"/>
    </row>
    <row r="2" spans="1:10">
      <c r="A2" s="576"/>
      <c r="B2" s="576"/>
      <c r="C2" s="576"/>
      <c r="D2" s="576"/>
      <c r="E2" s="109"/>
      <c r="F2" s="576" t="s">
        <v>0</v>
      </c>
      <c r="G2" s="576"/>
      <c r="H2" s="576"/>
      <c r="I2" s="576"/>
      <c r="J2" s="109"/>
    </row>
    <row r="3" spans="1:10">
      <c r="A3" s="553"/>
      <c r="B3" s="553"/>
      <c r="C3" s="553"/>
      <c r="D3" s="553"/>
      <c r="E3" s="109"/>
      <c r="F3" s="553" t="s">
        <v>239</v>
      </c>
      <c r="G3" s="553"/>
      <c r="H3" s="553"/>
      <c r="I3" s="553"/>
      <c r="J3" s="109"/>
    </row>
    <row r="4" spans="1:10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5.75">
      <c r="A5" s="584" t="s">
        <v>240</v>
      </c>
      <c r="B5" s="584"/>
      <c r="C5" s="584"/>
      <c r="D5" s="584"/>
      <c r="E5" s="584"/>
      <c r="F5" s="584"/>
      <c r="G5" s="584"/>
      <c r="H5" s="584"/>
      <c r="I5" s="584"/>
      <c r="J5" s="584"/>
    </row>
    <row r="6" spans="1:10" ht="15.75">
      <c r="A6" s="585" t="s">
        <v>758</v>
      </c>
      <c r="B6" s="585"/>
      <c r="C6" s="585"/>
      <c r="D6" s="585"/>
      <c r="E6" s="585"/>
      <c r="F6" s="585"/>
      <c r="G6" s="585"/>
      <c r="H6" s="585"/>
      <c r="I6" s="585"/>
      <c r="J6" s="585"/>
    </row>
    <row r="7" spans="1:10">
      <c r="A7" s="586" t="s">
        <v>142</v>
      </c>
      <c r="B7" s="586"/>
      <c r="C7" s="586"/>
      <c r="D7" s="586"/>
      <c r="E7" s="586"/>
      <c r="F7" s="586"/>
      <c r="G7" s="586"/>
      <c r="H7" s="586"/>
      <c r="I7" s="586"/>
      <c r="J7" s="586"/>
    </row>
    <row r="8" spans="1:10" ht="15.75">
      <c r="A8" s="583" t="s">
        <v>241</v>
      </c>
      <c r="B8" s="583"/>
      <c r="C8" s="583"/>
      <c r="D8" s="583"/>
      <c r="E8" s="583"/>
      <c r="F8" s="583"/>
      <c r="G8" s="583"/>
      <c r="H8" s="583"/>
      <c r="I8" s="583"/>
      <c r="J8" s="583"/>
    </row>
    <row r="9" spans="1:10">
      <c r="A9" s="587" t="s">
        <v>242</v>
      </c>
      <c r="B9" s="587"/>
      <c r="C9" s="587"/>
      <c r="D9" s="587"/>
      <c r="E9" s="587"/>
      <c r="F9" s="587"/>
      <c r="G9" s="587"/>
      <c r="H9" s="587"/>
      <c r="I9" s="587"/>
      <c r="J9" s="587"/>
    </row>
    <row r="10" spans="1:10">
      <c r="A10" s="588"/>
      <c r="B10" s="588"/>
      <c r="C10" s="588"/>
      <c r="D10" s="588"/>
      <c r="E10" s="588"/>
      <c r="F10" s="588"/>
      <c r="G10" s="588"/>
      <c r="H10" s="588"/>
      <c r="I10" s="588"/>
      <c r="J10" s="588"/>
    </row>
    <row r="11" spans="1:10" ht="15.75">
      <c r="A11" s="589" t="s">
        <v>243</v>
      </c>
      <c r="B11" s="589"/>
      <c r="C11" s="589"/>
      <c r="D11" s="589"/>
      <c r="E11" s="589"/>
      <c r="F11" s="589"/>
      <c r="G11" s="589"/>
      <c r="H11" s="589"/>
      <c r="I11" s="589"/>
      <c r="J11" s="589"/>
    </row>
    <row r="12" spans="1:10" ht="15.75">
      <c r="A12" s="585" t="str">
        <f>+'[1]2_VSAFAS_2p'!A14:G14</f>
        <v>PAGAL 2019 M. GRUODŽIO 31D. DUOMENIS</v>
      </c>
      <c r="B12" s="585"/>
      <c r="C12" s="585"/>
      <c r="D12" s="585"/>
      <c r="E12" s="585"/>
      <c r="F12" s="585"/>
      <c r="G12" s="585"/>
      <c r="H12" s="585"/>
      <c r="I12" s="585"/>
      <c r="J12" s="585"/>
    </row>
    <row r="13" spans="1:10" ht="15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5.75">
      <c r="A14" s="583" t="s">
        <v>754</v>
      </c>
      <c r="B14" s="583"/>
      <c r="C14" s="583"/>
      <c r="D14" s="583"/>
      <c r="E14" s="583"/>
      <c r="F14" s="583"/>
      <c r="G14" s="583"/>
      <c r="H14" s="583"/>
      <c r="I14" s="583"/>
      <c r="J14" s="583"/>
    </row>
    <row r="15" spans="1:10" ht="15.75">
      <c r="A15" s="111"/>
      <c r="B15" s="111"/>
      <c r="C15" s="593" t="s">
        <v>9</v>
      </c>
      <c r="D15" s="593"/>
      <c r="E15" s="593"/>
      <c r="F15" s="111"/>
      <c r="G15" s="111"/>
      <c r="H15" s="111"/>
      <c r="I15" s="111"/>
      <c r="J15" s="111"/>
    </row>
    <row r="16" spans="1:10">
      <c r="A16" s="112"/>
      <c r="B16" s="112"/>
      <c r="C16" s="112"/>
      <c r="D16" s="112"/>
      <c r="E16" s="113" t="s">
        <v>244</v>
      </c>
      <c r="F16" s="114"/>
      <c r="G16" s="114"/>
      <c r="H16" s="114"/>
      <c r="I16" s="114"/>
      <c r="J16" s="114"/>
    </row>
    <row r="17" spans="1:10">
      <c r="A17" s="594" t="s">
        <v>11</v>
      </c>
      <c r="B17" s="596" t="s">
        <v>12</v>
      </c>
      <c r="C17" s="596" t="s">
        <v>245</v>
      </c>
      <c r="D17" s="596" t="s">
        <v>246</v>
      </c>
      <c r="E17" s="596"/>
      <c r="F17" s="596"/>
      <c r="G17" s="596"/>
      <c r="H17" s="596"/>
      <c r="I17" s="597" t="s">
        <v>247</v>
      </c>
      <c r="J17" s="596" t="s">
        <v>248</v>
      </c>
    </row>
    <row r="18" spans="1:10" ht="84">
      <c r="A18" s="595"/>
      <c r="B18" s="596"/>
      <c r="C18" s="596"/>
      <c r="D18" s="115" t="s">
        <v>122</v>
      </c>
      <c r="E18" s="115" t="s">
        <v>124</v>
      </c>
      <c r="F18" s="115" t="s">
        <v>249</v>
      </c>
      <c r="G18" s="115" t="s">
        <v>126</v>
      </c>
      <c r="H18" s="116" t="s">
        <v>250</v>
      </c>
      <c r="I18" s="598"/>
      <c r="J18" s="596"/>
    </row>
    <row r="19" spans="1:10">
      <c r="A19" s="117">
        <v>1</v>
      </c>
      <c r="B19" s="118">
        <v>2</v>
      </c>
      <c r="C19" s="118">
        <v>3</v>
      </c>
      <c r="D19" s="119">
        <v>4</v>
      </c>
      <c r="E19" s="118">
        <v>5</v>
      </c>
      <c r="F19" s="117">
        <v>6</v>
      </c>
      <c r="G19" s="118">
        <v>7</v>
      </c>
      <c r="H19" s="117">
        <v>8</v>
      </c>
      <c r="I19" s="120">
        <v>9</v>
      </c>
      <c r="J19" s="121">
        <v>10</v>
      </c>
    </row>
    <row r="20" spans="1:10" ht="30.75" customHeight="1">
      <c r="A20" s="115" t="s">
        <v>251</v>
      </c>
      <c r="B20" s="122" t="s">
        <v>252</v>
      </c>
      <c r="C20" s="123"/>
      <c r="D20" s="124"/>
      <c r="E20" s="125"/>
      <c r="F20" s="125"/>
      <c r="G20" s="124"/>
      <c r="H20" s="125"/>
      <c r="I20" s="126"/>
      <c r="J20" s="125"/>
    </row>
    <row r="21" spans="1:10" ht="25.5" customHeight="1">
      <c r="A21" s="127" t="s">
        <v>253</v>
      </c>
      <c r="B21" s="128" t="s">
        <v>254</v>
      </c>
      <c r="C21" s="123"/>
      <c r="D21" s="129" t="s">
        <v>255</v>
      </c>
      <c r="E21" s="129"/>
      <c r="F21" s="129" t="s">
        <v>255</v>
      </c>
      <c r="G21" s="130"/>
      <c r="H21" s="130"/>
      <c r="I21" s="126"/>
      <c r="J21" s="129" t="s">
        <v>255</v>
      </c>
    </row>
    <row r="22" spans="1:10" ht="28.5" customHeight="1">
      <c r="A22" s="127" t="s">
        <v>256</v>
      </c>
      <c r="B22" s="128" t="s">
        <v>257</v>
      </c>
      <c r="C22" s="123"/>
      <c r="D22" s="129" t="s">
        <v>255</v>
      </c>
      <c r="E22" s="129"/>
      <c r="F22" s="129" t="s">
        <v>255</v>
      </c>
      <c r="G22" s="130"/>
      <c r="H22" s="130"/>
      <c r="I22" s="126"/>
      <c r="J22" s="129" t="s">
        <v>255</v>
      </c>
    </row>
    <row r="23" spans="1:10" ht="27" customHeight="1">
      <c r="A23" s="127" t="s">
        <v>258</v>
      </c>
      <c r="B23" s="128" t="s">
        <v>259</v>
      </c>
      <c r="C23" s="131"/>
      <c r="D23" s="129" t="s">
        <v>255</v>
      </c>
      <c r="E23" s="129"/>
      <c r="F23" s="130"/>
      <c r="G23" s="129" t="s">
        <v>255</v>
      </c>
      <c r="H23" s="132"/>
      <c r="I23" s="126"/>
      <c r="J23" s="129" t="s">
        <v>255</v>
      </c>
    </row>
    <row r="24" spans="1:10" ht="15" customHeight="1">
      <c r="A24" s="127" t="s">
        <v>260</v>
      </c>
      <c r="B24" s="128" t="s">
        <v>261</v>
      </c>
      <c r="C24" s="131"/>
      <c r="D24" s="129" t="s">
        <v>255</v>
      </c>
      <c r="E24" s="129" t="s">
        <v>255</v>
      </c>
      <c r="F24" s="129"/>
      <c r="G24" s="129" t="s">
        <v>255</v>
      </c>
      <c r="H24" s="130"/>
      <c r="I24" s="126"/>
      <c r="J24" s="129" t="s">
        <v>255</v>
      </c>
    </row>
    <row r="25" spans="1:10" ht="14.25" customHeight="1">
      <c r="A25" s="127" t="s">
        <v>262</v>
      </c>
      <c r="B25" s="128" t="s">
        <v>263</v>
      </c>
      <c r="C25" s="131"/>
      <c r="D25" s="129" t="s">
        <v>255</v>
      </c>
      <c r="E25" s="129" t="s">
        <v>255</v>
      </c>
      <c r="F25" s="129"/>
      <c r="G25" s="129" t="s">
        <v>255</v>
      </c>
      <c r="H25" s="130"/>
      <c r="I25" s="126"/>
      <c r="J25" s="129" t="s">
        <v>255</v>
      </c>
    </row>
    <row r="26" spans="1:10" ht="28.5" customHeight="1">
      <c r="A26" s="127" t="s">
        <v>264</v>
      </c>
      <c r="B26" s="128" t="s">
        <v>265</v>
      </c>
      <c r="C26" s="131"/>
      <c r="D26" s="129"/>
      <c r="E26" s="129" t="s">
        <v>255</v>
      </c>
      <c r="F26" s="129" t="s">
        <v>255</v>
      </c>
      <c r="G26" s="130"/>
      <c r="H26" s="130"/>
      <c r="I26" s="126"/>
      <c r="J26" s="133"/>
    </row>
    <row r="27" spans="1:10" ht="24" customHeight="1">
      <c r="A27" s="127" t="s">
        <v>266</v>
      </c>
      <c r="B27" s="128" t="s">
        <v>267</v>
      </c>
      <c r="C27" s="123"/>
      <c r="D27" s="129" t="s">
        <v>255</v>
      </c>
      <c r="E27" s="129" t="s">
        <v>255</v>
      </c>
      <c r="F27" s="129" t="s">
        <v>255</v>
      </c>
      <c r="G27" s="129"/>
      <c r="H27" s="134">
        <v>1409.56</v>
      </c>
      <c r="I27" s="134">
        <v>1409.56</v>
      </c>
      <c r="J27" s="133"/>
    </row>
    <row r="28" spans="1:10" ht="19.5" customHeight="1">
      <c r="A28" s="127" t="s">
        <v>268</v>
      </c>
      <c r="B28" s="128" t="s">
        <v>269</v>
      </c>
      <c r="C28" s="123"/>
      <c r="D28" s="129"/>
      <c r="E28" s="133"/>
      <c r="F28" s="133"/>
      <c r="G28" s="129"/>
      <c r="H28" s="134"/>
      <c r="I28" s="134"/>
      <c r="J28" s="124"/>
    </row>
    <row r="29" spans="1:10" ht="27" customHeight="1">
      <c r="A29" s="115" t="s">
        <v>270</v>
      </c>
      <c r="B29" s="135" t="s">
        <v>271</v>
      </c>
      <c r="C29" s="123"/>
      <c r="D29" s="129"/>
      <c r="E29" s="133"/>
      <c r="F29" s="133"/>
      <c r="G29" s="129"/>
      <c r="H29" s="134">
        <v>1409.56</v>
      </c>
      <c r="I29" s="134">
        <v>1409.56</v>
      </c>
      <c r="J29" s="124"/>
    </row>
    <row r="30" spans="1:10" ht="35.25" customHeight="1">
      <c r="A30" s="127" t="s">
        <v>272</v>
      </c>
      <c r="B30" s="128" t="s">
        <v>254</v>
      </c>
      <c r="C30" s="123"/>
      <c r="D30" s="129" t="s">
        <v>255</v>
      </c>
      <c r="E30" s="129"/>
      <c r="F30" s="129" t="s">
        <v>255</v>
      </c>
      <c r="G30" s="130"/>
      <c r="H30" s="130"/>
      <c r="I30" s="126"/>
      <c r="J30" s="129" t="s">
        <v>255</v>
      </c>
    </row>
    <row r="31" spans="1:10" ht="29.25" customHeight="1">
      <c r="A31" s="127" t="s">
        <v>273</v>
      </c>
      <c r="B31" s="128" t="s">
        <v>257</v>
      </c>
      <c r="C31" s="123"/>
      <c r="D31" s="129" t="s">
        <v>255</v>
      </c>
      <c r="E31" s="129"/>
      <c r="F31" s="129" t="s">
        <v>255</v>
      </c>
      <c r="G31" s="130"/>
      <c r="H31" s="130"/>
      <c r="I31" s="126"/>
      <c r="J31" s="129" t="s">
        <v>255</v>
      </c>
    </row>
    <row r="32" spans="1:10" ht="28.5" customHeight="1">
      <c r="A32" s="127" t="s">
        <v>274</v>
      </c>
      <c r="B32" s="128" t="s">
        <v>275</v>
      </c>
      <c r="C32" s="123"/>
      <c r="D32" s="129" t="s">
        <v>255</v>
      </c>
      <c r="E32" s="129"/>
      <c r="F32" s="130"/>
      <c r="G32" s="129" t="s">
        <v>255</v>
      </c>
      <c r="H32" s="132"/>
      <c r="I32" s="126"/>
      <c r="J32" s="129" t="s">
        <v>255</v>
      </c>
    </row>
    <row r="33" spans="1:10" ht="15.75" customHeight="1">
      <c r="A33" s="127" t="s">
        <v>276</v>
      </c>
      <c r="B33" s="128" t="s">
        <v>261</v>
      </c>
      <c r="C33" s="123"/>
      <c r="D33" s="129" t="s">
        <v>255</v>
      </c>
      <c r="E33" s="129" t="s">
        <v>255</v>
      </c>
      <c r="F33" s="129"/>
      <c r="G33" s="129" t="s">
        <v>255</v>
      </c>
      <c r="H33" s="130"/>
      <c r="I33" s="126"/>
      <c r="J33" s="129" t="s">
        <v>255</v>
      </c>
    </row>
    <row r="34" spans="1:10" ht="17.25" customHeight="1">
      <c r="A34" s="127" t="s">
        <v>277</v>
      </c>
      <c r="B34" s="128" t="s">
        <v>263</v>
      </c>
      <c r="C34" s="123"/>
      <c r="D34" s="129" t="s">
        <v>255</v>
      </c>
      <c r="E34" s="129" t="s">
        <v>255</v>
      </c>
      <c r="F34" s="129"/>
      <c r="G34" s="129" t="s">
        <v>255</v>
      </c>
      <c r="H34" s="130"/>
      <c r="I34" s="126"/>
      <c r="J34" s="129" t="s">
        <v>255</v>
      </c>
    </row>
    <row r="35" spans="1:10" ht="30" customHeight="1">
      <c r="A35" s="127" t="s">
        <v>278</v>
      </c>
      <c r="B35" s="128" t="s">
        <v>265</v>
      </c>
      <c r="C35" s="123"/>
      <c r="D35" s="129"/>
      <c r="E35" s="129" t="s">
        <v>255</v>
      </c>
      <c r="F35" s="129" t="s">
        <v>255</v>
      </c>
      <c r="G35" s="130"/>
      <c r="H35" s="130"/>
      <c r="I35" s="126"/>
      <c r="J35" s="133"/>
    </row>
    <row r="36" spans="1:10" ht="27.75" customHeight="1">
      <c r="A36" s="127" t="s">
        <v>279</v>
      </c>
      <c r="B36" s="136" t="s">
        <v>267</v>
      </c>
      <c r="C36" s="123"/>
      <c r="D36" s="129" t="s">
        <v>255</v>
      </c>
      <c r="E36" s="129" t="s">
        <v>255</v>
      </c>
      <c r="F36" s="129" t="s">
        <v>255</v>
      </c>
      <c r="G36" s="129"/>
      <c r="H36" s="127">
        <v>9784.3799999999992</v>
      </c>
      <c r="I36" s="137">
        <f>+H36</f>
        <v>9784.3799999999992</v>
      </c>
      <c r="J36" s="133"/>
    </row>
    <row r="37" spans="1:10" ht="19.5" customHeight="1">
      <c r="A37" s="127" t="s">
        <v>280</v>
      </c>
      <c r="B37" s="136" t="s">
        <v>269</v>
      </c>
      <c r="C37" s="123"/>
      <c r="D37" s="129"/>
      <c r="E37" s="129"/>
      <c r="F37" s="129"/>
      <c r="G37" s="129"/>
      <c r="H37" s="127"/>
      <c r="I37" s="137"/>
      <c r="J37" s="133"/>
    </row>
    <row r="38" spans="1:10" ht="33.75" customHeight="1">
      <c r="A38" s="115" t="s">
        <v>279</v>
      </c>
      <c r="B38" s="138" t="s">
        <v>281</v>
      </c>
      <c r="C38" s="123"/>
      <c r="D38" s="125"/>
      <c r="E38" s="124"/>
      <c r="F38" s="124"/>
      <c r="G38" s="125"/>
      <c r="H38" s="115">
        <f>+H36+H29</f>
        <v>11193.939999999999</v>
      </c>
      <c r="I38" s="139">
        <f>+H38</f>
        <v>11193.939999999999</v>
      </c>
      <c r="J38" s="124"/>
    </row>
    <row r="39" spans="1:10">
      <c r="A39" s="599" t="s">
        <v>282</v>
      </c>
      <c r="B39" s="600"/>
      <c r="C39" s="109"/>
      <c r="D39" s="109"/>
      <c r="E39" s="109"/>
      <c r="F39" s="109"/>
      <c r="G39" s="109"/>
      <c r="H39" s="109"/>
      <c r="I39" s="109"/>
      <c r="J39" s="109"/>
    </row>
    <row r="40" spans="1:10">
      <c r="A40" s="601" t="str">
        <f>+'[1]2_VSAFAS_2p'!A96:E96</f>
        <v>Direktorė</v>
      </c>
      <c r="B40" s="601"/>
      <c r="C40" s="601"/>
      <c r="D40" s="140"/>
      <c r="E40" s="601" t="s">
        <v>283</v>
      </c>
      <c r="F40" s="601"/>
      <c r="G40" s="109"/>
      <c r="H40" s="601" t="s">
        <v>132</v>
      </c>
      <c r="I40" s="601"/>
      <c r="J40" s="601"/>
    </row>
    <row r="41" spans="1:10">
      <c r="A41" s="590" t="s">
        <v>284</v>
      </c>
      <c r="B41" s="590"/>
      <c r="C41" s="590"/>
      <c r="D41" s="141"/>
      <c r="E41" s="591" t="s">
        <v>285</v>
      </c>
      <c r="F41" s="591"/>
      <c r="G41" s="109"/>
      <c r="H41" s="591" t="s">
        <v>134</v>
      </c>
      <c r="I41" s="592"/>
      <c r="J41" s="592"/>
    </row>
    <row r="42" spans="1:10">
      <c r="A42" s="142"/>
      <c r="B42" s="142"/>
      <c r="C42" s="142"/>
      <c r="D42" s="141"/>
      <c r="E42" s="143"/>
      <c r="F42" s="143"/>
      <c r="G42" s="109"/>
      <c r="H42" s="143"/>
      <c r="I42" s="144"/>
      <c r="J42" s="144"/>
    </row>
    <row r="43" spans="1:10">
      <c r="A43" s="602" t="str">
        <f>+'[1]2_VSAFAS_2p'!A100:E100</f>
        <v>Vyr.buhalterė</v>
      </c>
      <c r="B43" s="602"/>
      <c r="C43" s="602"/>
      <c r="D43" s="145"/>
      <c r="E43" s="602" t="s">
        <v>283</v>
      </c>
      <c r="F43" s="602"/>
      <c r="G43" s="146"/>
      <c r="H43" s="602" t="s">
        <v>137</v>
      </c>
      <c r="I43" s="602"/>
      <c r="J43" s="602"/>
    </row>
    <row r="44" spans="1:10">
      <c r="A44" s="603" t="s">
        <v>286</v>
      </c>
      <c r="B44" s="603"/>
      <c r="C44" s="603"/>
      <c r="D44" s="147"/>
      <c r="E44" s="604" t="s">
        <v>285</v>
      </c>
      <c r="F44" s="604"/>
      <c r="G44" s="146"/>
      <c r="H44" s="604" t="s">
        <v>134</v>
      </c>
      <c r="I44" s="605"/>
      <c r="J44" s="605"/>
    </row>
    <row r="45" spans="1:10">
      <c r="A45" s="114"/>
      <c r="B45" s="114"/>
      <c r="C45" s="114"/>
      <c r="D45" s="109"/>
      <c r="E45" s="109"/>
      <c r="F45" s="109"/>
      <c r="G45" s="109"/>
      <c r="H45" s="109"/>
      <c r="I45" s="109"/>
      <c r="J45" s="109"/>
    </row>
  </sheetData>
  <mergeCells count="35">
    <mergeCell ref="A43:C43"/>
    <mergeCell ref="E43:F43"/>
    <mergeCell ref="H43:J43"/>
    <mergeCell ref="A44:C44"/>
    <mergeCell ref="E44:F44"/>
    <mergeCell ref="H44:J44"/>
    <mergeCell ref="A41:C41"/>
    <mergeCell ref="E41:F41"/>
    <mergeCell ref="H41:J41"/>
    <mergeCell ref="C15:E15"/>
    <mergeCell ref="A17:A18"/>
    <mergeCell ref="B17:B18"/>
    <mergeCell ref="C17:C18"/>
    <mergeCell ref="D17:H17"/>
    <mergeCell ref="I17:I18"/>
    <mergeCell ref="J17:J18"/>
    <mergeCell ref="A39:B39"/>
    <mergeCell ref="A40:C40"/>
    <mergeCell ref="E40:F40"/>
    <mergeCell ref="H40:J40"/>
    <mergeCell ref="A14:J14"/>
    <mergeCell ref="A1:D1"/>
    <mergeCell ref="A2:D2"/>
    <mergeCell ref="A5:J5"/>
    <mergeCell ref="A6:J6"/>
    <mergeCell ref="A7:J7"/>
    <mergeCell ref="A3:D3"/>
    <mergeCell ref="A8:J8"/>
    <mergeCell ref="A9:J9"/>
    <mergeCell ref="A10:J10"/>
    <mergeCell ref="A11:J11"/>
    <mergeCell ref="A12:J12"/>
    <mergeCell ref="F1:I1"/>
    <mergeCell ref="F2:I2"/>
    <mergeCell ref="F3:I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activeCell="A13" sqref="A13:L13"/>
    </sheetView>
  </sheetViews>
  <sheetFormatPr defaultRowHeight="12.75"/>
  <cols>
    <col min="1" max="1" width="5.85546875" style="150" customWidth="1"/>
    <col min="2" max="2" width="1.28515625" style="151" customWidth="1"/>
    <col min="3" max="3" width="0.140625" style="151" customWidth="1"/>
    <col min="4" max="4" width="2.7109375" style="151" customWidth="1"/>
    <col min="5" max="5" width="27.140625" style="151" customWidth="1"/>
    <col min="6" max="6" width="8.28515625" style="148" customWidth="1"/>
    <col min="7" max="7" width="12.85546875" style="150" customWidth="1"/>
    <col min="8" max="8" width="13.28515625" style="150" customWidth="1"/>
    <col min="9" max="9" width="10.7109375" style="150" customWidth="1"/>
    <col min="10" max="10" width="10.85546875" style="150" customWidth="1"/>
    <col min="11" max="11" width="11.85546875" style="150" customWidth="1"/>
    <col min="12" max="12" width="10.7109375" style="150" customWidth="1"/>
    <col min="13" max="16384" width="9.140625" style="150"/>
  </cols>
  <sheetData>
    <row r="1" spans="1:16" ht="12.75" customHeight="1">
      <c r="A1" s="607"/>
      <c r="B1" s="607"/>
      <c r="C1" s="607"/>
      <c r="D1" s="607"/>
      <c r="E1" s="607"/>
      <c r="G1" s="149"/>
      <c r="I1" s="607" t="s">
        <v>757</v>
      </c>
      <c r="J1" s="607"/>
      <c r="K1" s="607"/>
      <c r="L1" s="607"/>
      <c r="M1" s="607"/>
      <c r="N1" s="148"/>
      <c r="O1" s="149"/>
    </row>
    <row r="2" spans="1:16" ht="12.75" customHeight="1">
      <c r="A2" s="576"/>
      <c r="B2" s="576"/>
      <c r="C2" s="576"/>
      <c r="D2" s="576"/>
      <c r="E2" s="576"/>
      <c r="G2" s="230"/>
      <c r="I2" s="576" t="s">
        <v>0</v>
      </c>
      <c r="J2" s="576"/>
      <c r="K2" s="576"/>
      <c r="L2" s="576"/>
      <c r="M2" s="576"/>
      <c r="N2" s="148"/>
      <c r="O2" s="230"/>
    </row>
    <row r="3" spans="1:16">
      <c r="A3" s="553"/>
      <c r="B3" s="553"/>
      <c r="C3" s="553"/>
      <c r="D3" s="553"/>
      <c r="E3" s="553"/>
      <c r="F3" s="553"/>
      <c r="G3" s="553"/>
      <c r="H3" s="553"/>
      <c r="I3" s="553" t="s">
        <v>287</v>
      </c>
      <c r="J3" s="553"/>
      <c r="K3" s="553"/>
      <c r="L3" s="553"/>
      <c r="M3" s="553"/>
      <c r="N3" s="553"/>
      <c r="O3" s="553"/>
      <c r="P3" s="553"/>
    </row>
    <row r="4" spans="1:16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</row>
    <row r="5" spans="1:16" ht="12.75" customHeight="1">
      <c r="A5" s="608" t="s">
        <v>288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</row>
    <row r="6" spans="1:16" ht="16.5" customHeight="1">
      <c r="A6" s="608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</row>
    <row r="7" spans="1:16" ht="12.75" customHeight="1">
      <c r="A7" s="608" t="s">
        <v>758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6" ht="12.75" customHeight="1">
      <c r="A8" s="606" t="s">
        <v>142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</row>
    <row r="9" spans="1:16" ht="12.75" customHeight="1">
      <c r="A9" s="606" t="s">
        <v>5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</row>
    <row r="10" spans="1:16" ht="12.75" customHeight="1">
      <c r="A10" s="609" t="s">
        <v>289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</row>
    <row r="11" spans="1:16">
      <c r="A11" s="609"/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</row>
    <row r="12" spans="1:16">
      <c r="A12" s="610"/>
      <c r="B12" s="611"/>
      <c r="C12" s="611"/>
      <c r="D12" s="611"/>
      <c r="E12" s="611"/>
      <c r="F12" s="611"/>
    </row>
    <row r="13" spans="1:16" ht="15.75" customHeight="1">
      <c r="A13" s="608" t="s">
        <v>290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</row>
    <row r="14" spans="1:16" ht="12.75" customHeight="1">
      <c r="A14" s="608" t="str">
        <f>+'[1]2_VSAFAS_2p'!A14:G14</f>
        <v>PAGAL 2019 M. GRUODŽIO 31D. DUOMENIS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</row>
    <row r="15" spans="1:16">
      <c r="A15" s="152"/>
      <c r="B15" s="153"/>
      <c r="C15" s="153"/>
      <c r="D15" s="153"/>
      <c r="E15" s="153"/>
      <c r="F15" s="153"/>
      <c r="G15" s="154"/>
      <c r="H15" s="154"/>
      <c r="I15" s="154"/>
      <c r="J15" s="154"/>
      <c r="K15" s="154"/>
    </row>
    <row r="16" spans="1:16" ht="12.75" customHeight="1">
      <c r="A16" s="606" t="s">
        <v>754</v>
      </c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</row>
    <row r="17" spans="1:12" ht="12.75" customHeight="1">
      <c r="A17" s="606" t="s">
        <v>9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</row>
    <row r="18" spans="1:12" ht="12.75" customHeight="1">
      <c r="A18" s="152"/>
      <c r="B18" s="155"/>
      <c r="C18" s="155"/>
      <c r="D18" s="155"/>
      <c r="E18" s="155"/>
      <c r="F18" s="615" t="s">
        <v>291</v>
      </c>
      <c r="G18" s="615"/>
      <c r="H18" s="615"/>
      <c r="I18" s="615"/>
      <c r="J18" s="615"/>
      <c r="K18" s="615"/>
      <c r="L18" s="615"/>
    </row>
    <row r="19" spans="1:12" ht="24.95" customHeight="1">
      <c r="A19" s="616" t="s">
        <v>11</v>
      </c>
      <c r="B19" s="618" t="s">
        <v>12</v>
      </c>
      <c r="C19" s="619"/>
      <c r="D19" s="619"/>
      <c r="E19" s="620"/>
      <c r="F19" s="624" t="s">
        <v>13</v>
      </c>
      <c r="G19" s="626" t="s">
        <v>147</v>
      </c>
      <c r="H19" s="627"/>
      <c r="I19" s="628"/>
      <c r="J19" s="626" t="s">
        <v>148</v>
      </c>
      <c r="K19" s="627"/>
      <c r="L19" s="628"/>
    </row>
    <row r="20" spans="1:12" ht="38.25">
      <c r="A20" s="617"/>
      <c r="B20" s="621"/>
      <c r="C20" s="622"/>
      <c r="D20" s="622"/>
      <c r="E20" s="623"/>
      <c r="F20" s="625"/>
      <c r="G20" s="156" t="s">
        <v>292</v>
      </c>
      <c r="H20" s="156" t="s">
        <v>293</v>
      </c>
      <c r="I20" s="157" t="s">
        <v>247</v>
      </c>
      <c r="J20" s="156" t="s">
        <v>292</v>
      </c>
      <c r="K20" s="156" t="s">
        <v>294</v>
      </c>
      <c r="L20" s="157" t="s">
        <v>247</v>
      </c>
    </row>
    <row r="21" spans="1:12" ht="12.75" customHeight="1">
      <c r="A21" s="158">
        <v>1</v>
      </c>
      <c r="B21" s="629">
        <v>2</v>
      </c>
      <c r="C21" s="630"/>
      <c r="D21" s="630"/>
      <c r="E21" s="631"/>
      <c r="F21" s="159" t="s">
        <v>295</v>
      </c>
      <c r="G21" s="156">
        <v>4</v>
      </c>
      <c r="H21" s="156">
        <v>5</v>
      </c>
      <c r="I21" s="156">
        <v>6</v>
      </c>
      <c r="J21" s="160">
        <v>7</v>
      </c>
      <c r="K21" s="160">
        <v>8</v>
      </c>
      <c r="L21" s="160">
        <v>9</v>
      </c>
    </row>
    <row r="22" spans="1:12" s="151" customFormat="1" ht="24.95" customHeight="1">
      <c r="A22" s="156" t="s">
        <v>16</v>
      </c>
      <c r="B22" s="632" t="s">
        <v>296</v>
      </c>
      <c r="C22" s="633"/>
      <c r="D22" s="634"/>
      <c r="E22" s="635"/>
      <c r="F22" s="161"/>
      <c r="G22" s="162">
        <f>+G23+G35+G42</f>
        <v>-10464.570000000065</v>
      </c>
      <c r="H22" s="162">
        <f t="shared" ref="H22:I22" si="0">+H23+H35+H42</f>
        <v>0</v>
      </c>
      <c r="I22" s="162">
        <f t="shared" si="0"/>
        <v>-10464.570000000065</v>
      </c>
      <c r="J22" s="162">
        <f>+J23+J35+J42</f>
        <v>15350.640000000247</v>
      </c>
      <c r="K22" s="162">
        <f t="shared" ref="K22:L22" si="1">+K23+K35+K42</f>
        <v>0</v>
      </c>
      <c r="L22" s="162">
        <f t="shared" si="1"/>
        <v>15350.640000000247</v>
      </c>
    </row>
    <row r="23" spans="1:12" s="151" customFormat="1" ht="12.75" customHeight="1">
      <c r="A23" s="163" t="s">
        <v>18</v>
      </c>
      <c r="B23" s="164" t="s">
        <v>297</v>
      </c>
      <c r="C23" s="165"/>
      <c r="D23" s="166"/>
      <c r="E23" s="167"/>
      <c r="F23" s="161"/>
      <c r="G23" s="168">
        <f>+G24+G31+G32+G33+G34</f>
        <v>709954.7</v>
      </c>
      <c r="H23" s="168">
        <f t="shared" ref="H23:I23" si="2">+H24+H31+H32+H33+H34</f>
        <v>0</v>
      </c>
      <c r="I23" s="168">
        <f t="shared" si="2"/>
        <v>709954.7</v>
      </c>
      <c r="J23" s="168">
        <f>+J24+J31+J32+J33+J34</f>
        <v>614929.94000000018</v>
      </c>
      <c r="K23" s="168">
        <f t="shared" ref="K23:L23" si="3">+K24+K31+K32+K33+K34</f>
        <v>0</v>
      </c>
      <c r="L23" s="168">
        <f t="shared" si="3"/>
        <v>614929.94000000018</v>
      </c>
    </row>
    <row r="24" spans="1:12" s="151" customFormat="1" ht="25.5" customHeight="1">
      <c r="A24" s="163" t="s">
        <v>151</v>
      </c>
      <c r="B24" s="636" t="s">
        <v>298</v>
      </c>
      <c r="C24" s="637"/>
      <c r="D24" s="637"/>
      <c r="E24" s="638"/>
      <c r="F24" s="169"/>
      <c r="G24" s="170">
        <f>+G25+G26+G27+G28</f>
        <v>689201.46</v>
      </c>
      <c r="H24" s="170">
        <f t="shared" ref="H24:I24" si="4">+H25+H26+H27+H28</f>
        <v>0</v>
      </c>
      <c r="I24" s="170">
        <f t="shared" si="4"/>
        <v>689201.46</v>
      </c>
      <c r="J24" s="170">
        <f>+J25+J26+J27+J28</f>
        <v>603659.00000000012</v>
      </c>
      <c r="K24" s="170">
        <f t="shared" ref="K24:L24" si="5">+K25+K26+K27+K28</f>
        <v>0</v>
      </c>
      <c r="L24" s="170">
        <f t="shared" si="5"/>
        <v>603659.00000000012</v>
      </c>
    </row>
    <row r="25" spans="1:12" s="151" customFormat="1" ht="12.75" customHeight="1">
      <c r="A25" s="171" t="s">
        <v>299</v>
      </c>
      <c r="B25" s="172"/>
      <c r="C25" s="173"/>
      <c r="D25" s="174" t="s">
        <v>300</v>
      </c>
      <c r="E25" s="175"/>
      <c r="F25" s="176"/>
      <c r="G25" s="177">
        <v>670066.9</v>
      </c>
      <c r="H25" s="177"/>
      <c r="I25" s="177">
        <f>+G25</f>
        <v>670066.9</v>
      </c>
      <c r="J25" s="177">
        <v>579038.92000000004</v>
      </c>
      <c r="K25" s="177"/>
      <c r="L25" s="177">
        <f>+J25</f>
        <v>579038.92000000004</v>
      </c>
    </row>
    <row r="26" spans="1:12" s="151" customFormat="1" ht="12.75" customHeight="1">
      <c r="A26" s="171" t="s">
        <v>301</v>
      </c>
      <c r="B26" s="172"/>
      <c r="C26" s="173"/>
      <c r="D26" s="174" t="s">
        <v>90</v>
      </c>
      <c r="E26" s="178"/>
      <c r="F26" s="179"/>
      <c r="G26" s="177">
        <v>13620.96</v>
      </c>
      <c r="H26" s="177"/>
      <c r="I26" s="177">
        <f>+G26</f>
        <v>13620.96</v>
      </c>
      <c r="J26" s="177">
        <v>4783.0600000000004</v>
      </c>
      <c r="K26" s="177"/>
      <c r="L26" s="177">
        <f>+J26</f>
        <v>4783.0600000000004</v>
      </c>
    </row>
    <row r="27" spans="1:12" s="151" customFormat="1" ht="27" customHeight="1">
      <c r="A27" s="171" t="s">
        <v>302</v>
      </c>
      <c r="B27" s="172"/>
      <c r="C27" s="173"/>
      <c r="D27" s="612" t="s">
        <v>303</v>
      </c>
      <c r="E27" s="639"/>
      <c r="F27" s="179"/>
      <c r="G27" s="177"/>
      <c r="H27" s="177"/>
      <c r="I27" s="177">
        <f>+G27</f>
        <v>0</v>
      </c>
      <c r="J27" s="177">
        <v>17648</v>
      </c>
      <c r="K27" s="177"/>
      <c r="L27" s="177">
        <f>+J27</f>
        <v>17648</v>
      </c>
    </row>
    <row r="28" spans="1:12" s="151" customFormat="1" ht="12.75" customHeight="1">
      <c r="A28" s="171" t="s">
        <v>304</v>
      </c>
      <c r="B28" s="172"/>
      <c r="C28" s="174" t="s">
        <v>93</v>
      </c>
      <c r="D28" s="180"/>
      <c r="E28" s="181"/>
      <c r="F28" s="182"/>
      <c r="G28" s="177">
        <v>5513.6</v>
      </c>
      <c r="H28" s="177"/>
      <c r="I28" s="177">
        <f t="shared" ref="I28:I78" si="6">+G28</f>
        <v>5513.6</v>
      </c>
      <c r="J28" s="177">
        <v>2189.02</v>
      </c>
      <c r="K28" s="177"/>
      <c r="L28" s="177">
        <f t="shared" ref="L28:L34" si="7">+J28</f>
        <v>2189.02</v>
      </c>
    </row>
    <row r="29" spans="1:12" s="151" customFormat="1" ht="12.75" customHeight="1">
      <c r="A29" s="183" t="s">
        <v>153</v>
      </c>
      <c r="B29" s="184"/>
      <c r="C29" s="173" t="s">
        <v>305</v>
      </c>
      <c r="D29" s="185"/>
      <c r="E29" s="181"/>
      <c r="F29" s="186"/>
      <c r="G29" s="170"/>
      <c r="H29" s="170"/>
      <c r="I29" s="177">
        <f t="shared" si="6"/>
        <v>0</v>
      </c>
      <c r="J29" s="170"/>
      <c r="K29" s="170"/>
      <c r="L29" s="177">
        <f t="shared" si="7"/>
        <v>0</v>
      </c>
    </row>
    <row r="30" spans="1:12" s="151" customFormat="1" ht="12.75" customHeight="1">
      <c r="A30" s="187" t="s">
        <v>306</v>
      </c>
      <c r="B30" s="172"/>
      <c r="C30" s="188" t="s">
        <v>307</v>
      </c>
      <c r="D30" s="189"/>
      <c r="E30" s="190"/>
      <c r="F30" s="186"/>
      <c r="G30" s="170"/>
      <c r="H30" s="170"/>
      <c r="I30" s="177">
        <f t="shared" si="6"/>
        <v>0</v>
      </c>
      <c r="J30" s="170"/>
      <c r="K30" s="170"/>
      <c r="L30" s="177">
        <f t="shared" si="7"/>
        <v>0</v>
      </c>
    </row>
    <row r="31" spans="1:12" s="151" customFormat="1" ht="12.75" customHeight="1">
      <c r="A31" s="183" t="s">
        <v>159</v>
      </c>
      <c r="B31" s="184"/>
      <c r="C31" s="191" t="s">
        <v>308</v>
      </c>
      <c r="D31" s="191"/>
      <c r="E31" s="192"/>
      <c r="F31" s="186"/>
      <c r="G31" s="170">
        <v>10531.03</v>
      </c>
      <c r="H31" s="170"/>
      <c r="I31" s="177">
        <f t="shared" si="6"/>
        <v>10531.03</v>
      </c>
      <c r="J31" s="170">
        <v>5485.13</v>
      </c>
      <c r="K31" s="170"/>
      <c r="L31" s="177">
        <f t="shared" si="7"/>
        <v>5485.13</v>
      </c>
    </row>
    <row r="32" spans="1:12" s="151" customFormat="1" ht="12.75" customHeight="1">
      <c r="A32" s="183" t="s">
        <v>309</v>
      </c>
      <c r="B32" s="184"/>
      <c r="C32" s="191" t="s">
        <v>310</v>
      </c>
      <c r="D32" s="193"/>
      <c r="E32" s="194"/>
      <c r="F32" s="186"/>
      <c r="G32" s="170">
        <v>9722.9500000000007</v>
      </c>
      <c r="H32" s="170"/>
      <c r="I32" s="177">
        <f t="shared" si="6"/>
        <v>9722.9500000000007</v>
      </c>
      <c r="J32" s="170">
        <v>5165.04</v>
      </c>
      <c r="K32" s="170"/>
      <c r="L32" s="177">
        <f t="shared" si="7"/>
        <v>5165.04</v>
      </c>
    </row>
    <row r="33" spans="1:12" s="151" customFormat="1" ht="12.75" customHeight="1">
      <c r="A33" s="183" t="s">
        <v>311</v>
      </c>
      <c r="B33" s="184"/>
      <c r="C33" s="191" t="s">
        <v>312</v>
      </c>
      <c r="D33" s="191"/>
      <c r="E33" s="192"/>
      <c r="F33" s="186"/>
      <c r="G33" s="170"/>
      <c r="H33" s="170"/>
      <c r="I33" s="177">
        <f t="shared" si="6"/>
        <v>0</v>
      </c>
      <c r="J33" s="170"/>
      <c r="K33" s="170"/>
      <c r="L33" s="177">
        <f t="shared" si="7"/>
        <v>0</v>
      </c>
    </row>
    <row r="34" spans="1:12" s="151" customFormat="1" ht="12.75" customHeight="1">
      <c r="A34" s="183" t="s">
        <v>313</v>
      </c>
      <c r="B34" s="184"/>
      <c r="C34" s="191" t="s">
        <v>314</v>
      </c>
      <c r="D34" s="191"/>
      <c r="E34" s="192"/>
      <c r="F34" s="186"/>
      <c r="G34" s="170">
        <v>499.26</v>
      </c>
      <c r="H34" s="170"/>
      <c r="I34" s="177">
        <f t="shared" si="6"/>
        <v>499.26</v>
      </c>
      <c r="J34" s="170">
        <v>620.77</v>
      </c>
      <c r="K34" s="170"/>
      <c r="L34" s="177">
        <f t="shared" si="7"/>
        <v>620.77</v>
      </c>
    </row>
    <row r="35" spans="1:12" s="151" customFormat="1" ht="12.75" customHeight="1">
      <c r="A35" s="163" t="s">
        <v>28</v>
      </c>
      <c r="B35" s="195" t="s">
        <v>315</v>
      </c>
      <c r="C35" s="196"/>
      <c r="D35" s="196"/>
      <c r="E35" s="197"/>
      <c r="F35" s="186"/>
      <c r="G35" s="168">
        <f>SUM(G36:G40)</f>
        <v>-10531.03</v>
      </c>
      <c r="H35" s="168">
        <f t="shared" ref="H35:I35" si="8">SUM(H36:H40)</f>
        <v>0</v>
      </c>
      <c r="I35" s="168">
        <f t="shared" si="8"/>
        <v>-10531.03</v>
      </c>
      <c r="J35" s="168">
        <f>SUM(J36:J40)</f>
        <v>-5493.26</v>
      </c>
      <c r="K35" s="168">
        <f t="shared" ref="K35:L35" si="9">SUM(K36:K40)</f>
        <v>0</v>
      </c>
      <c r="L35" s="168">
        <f t="shared" si="9"/>
        <v>-5493.26</v>
      </c>
    </row>
    <row r="36" spans="1:12" s="151" customFormat="1" ht="12.75" customHeight="1">
      <c r="A36" s="183" t="s">
        <v>30</v>
      </c>
      <c r="B36" s="184"/>
      <c r="C36" s="198" t="s">
        <v>316</v>
      </c>
      <c r="D36" s="198"/>
      <c r="E36" s="169"/>
      <c r="F36" s="199"/>
      <c r="G36" s="170"/>
      <c r="H36" s="170"/>
      <c r="I36" s="177">
        <f t="shared" si="6"/>
        <v>0</v>
      </c>
      <c r="J36" s="170">
        <v>-272.18</v>
      </c>
      <c r="K36" s="170"/>
      <c r="L36" s="177">
        <f t="shared" ref="L36:L41" si="10">+J36</f>
        <v>-272.18</v>
      </c>
    </row>
    <row r="37" spans="1:12" s="151" customFormat="1" ht="12.75" customHeight="1">
      <c r="A37" s="183" t="s">
        <v>32</v>
      </c>
      <c r="B37" s="184"/>
      <c r="C37" s="198" t="s">
        <v>317</v>
      </c>
      <c r="D37" s="198"/>
      <c r="E37" s="169"/>
      <c r="F37" s="199"/>
      <c r="G37" s="170">
        <v>-10531.03</v>
      </c>
      <c r="H37" s="170"/>
      <c r="I37" s="177">
        <f t="shared" si="6"/>
        <v>-10531.03</v>
      </c>
      <c r="J37" s="170">
        <v>-5221.08</v>
      </c>
      <c r="K37" s="170"/>
      <c r="L37" s="177">
        <f t="shared" si="10"/>
        <v>-5221.08</v>
      </c>
    </row>
    <row r="38" spans="1:12" s="151" customFormat="1" ht="24.75" customHeight="1">
      <c r="A38" s="183" t="s">
        <v>318</v>
      </c>
      <c r="B38" s="184"/>
      <c r="C38" s="640" t="s">
        <v>319</v>
      </c>
      <c r="D38" s="641"/>
      <c r="E38" s="642"/>
      <c r="F38" s="199"/>
      <c r="G38" s="170"/>
      <c r="H38" s="170"/>
      <c r="I38" s="177">
        <f t="shared" si="6"/>
        <v>0</v>
      </c>
      <c r="J38" s="170"/>
      <c r="K38" s="170"/>
      <c r="L38" s="177">
        <f t="shared" si="10"/>
        <v>0</v>
      </c>
    </row>
    <row r="39" spans="1:12" s="151" customFormat="1" ht="12.75" customHeight="1">
      <c r="A39" s="183" t="s">
        <v>36</v>
      </c>
      <c r="B39" s="184"/>
      <c r="C39" s="173" t="s">
        <v>320</v>
      </c>
      <c r="D39" s="178"/>
      <c r="E39" s="175"/>
      <c r="F39" s="199"/>
      <c r="G39" s="170"/>
      <c r="H39" s="170"/>
      <c r="I39" s="177">
        <f t="shared" si="6"/>
        <v>0</v>
      </c>
      <c r="J39" s="170"/>
      <c r="K39" s="170"/>
      <c r="L39" s="177">
        <f t="shared" si="10"/>
        <v>0</v>
      </c>
    </row>
    <row r="40" spans="1:12" s="151" customFormat="1" ht="15.75" customHeight="1">
      <c r="A40" s="183" t="s">
        <v>321</v>
      </c>
      <c r="B40" s="184"/>
      <c r="C40" s="612" t="s">
        <v>322</v>
      </c>
      <c r="D40" s="613"/>
      <c r="E40" s="614"/>
      <c r="F40" s="199"/>
      <c r="G40" s="170"/>
      <c r="H40" s="170"/>
      <c r="I40" s="177">
        <f t="shared" si="6"/>
        <v>0</v>
      </c>
      <c r="J40" s="170"/>
      <c r="K40" s="170"/>
      <c r="L40" s="177">
        <f t="shared" si="10"/>
        <v>0</v>
      </c>
    </row>
    <row r="41" spans="1:12" s="151" customFormat="1" ht="12.75" customHeight="1">
      <c r="A41" s="183" t="s">
        <v>323</v>
      </c>
      <c r="B41" s="184"/>
      <c r="C41" s="198" t="s">
        <v>324</v>
      </c>
      <c r="D41" s="198"/>
      <c r="E41" s="169"/>
      <c r="F41" s="199"/>
      <c r="G41" s="170"/>
      <c r="H41" s="170"/>
      <c r="I41" s="177">
        <f t="shared" si="6"/>
        <v>0</v>
      </c>
      <c r="J41" s="170"/>
      <c r="K41" s="170"/>
      <c r="L41" s="177">
        <f t="shared" si="10"/>
        <v>0</v>
      </c>
    </row>
    <row r="42" spans="1:12" s="151" customFormat="1" ht="12.75" customHeight="1">
      <c r="A42" s="163" t="s">
        <v>50</v>
      </c>
      <c r="B42" s="195" t="s">
        <v>325</v>
      </c>
      <c r="C42" s="196"/>
      <c r="D42" s="196"/>
      <c r="E42" s="197"/>
      <c r="F42" s="186"/>
      <c r="G42" s="168">
        <f>+G43+G44+G45+G46+G47+G48+G49+G50+G51+G52+G53+G54</f>
        <v>-709888.24</v>
      </c>
      <c r="H42" s="168">
        <f t="shared" ref="H42:I42" si="11">+H43+H44+H45+H46+H47+H48+H49+H50+H51+H52+H53+H54</f>
        <v>0</v>
      </c>
      <c r="I42" s="168">
        <f t="shared" si="11"/>
        <v>-709888.24</v>
      </c>
      <c r="J42" s="168">
        <f>+J43+J44+J45+J46+J47+J48+J49+J50+J51+J52+J53+J54</f>
        <v>-594086.03999999992</v>
      </c>
      <c r="K42" s="168">
        <f t="shared" ref="K42:L42" si="12">+K43+K44+K45+K46+K47+K48+K49+K50+K51+K52+K53+K54</f>
        <v>0</v>
      </c>
      <c r="L42" s="168">
        <f t="shared" si="12"/>
        <v>-594086.03999999992</v>
      </c>
    </row>
    <row r="43" spans="1:12" s="151" customFormat="1" ht="12.75" customHeight="1">
      <c r="A43" s="171" t="s">
        <v>71</v>
      </c>
      <c r="B43" s="172"/>
      <c r="C43" s="173" t="s">
        <v>326</v>
      </c>
      <c r="D43" s="200"/>
      <c r="E43" s="200"/>
      <c r="F43" s="201"/>
      <c r="G43" s="170">
        <v>-573450</v>
      </c>
      <c r="H43" s="170"/>
      <c r="I43" s="177">
        <f t="shared" si="6"/>
        <v>-573450</v>
      </c>
      <c r="J43" s="170">
        <v>-486137.13</v>
      </c>
      <c r="K43" s="170"/>
      <c r="L43" s="177">
        <f t="shared" ref="L43:L78" si="13">+J43</f>
        <v>-486137.13</v>
      </c>
    </row>
    <row r="44" spans="1:12" s="151" customFormat="1" ht="12.75" customHeight="1">
      <c r="A44" s="171" t="s">
        <v>73</v>
      </c>
      <c r="B44" s="172"/>
      <c r="C44" s="174" t="s">
        <v>327</v>
      </c>
      <c r="D44" s="178"/>
      <c r="E44" s="178"/>
      <c r="F44" s="201"/>
      <c r="G44" s="170">
        <v>-33615.050000000003</v>
      </c>
      <c r="H44" s="170"/>
      <c r="I44" s="177">
        <f t="shared" si="6"/>
        <v>-33615.050000000003</v>
      </c>
      <c r="J44" s="170">
        <v>-35380.400000000001</v>
      </c>
      <c r="K44" s="170"/>
      <c r="L44" s="177">
        <f t="shared" si="13"/>
        <v>-35380.400000000001</v>
      </c>
    </row>
    <row r="45" spans="1:12" s="151" customFormat="1" ht="12.75" customHeight="1">
      <c r="A45" s="171" t="s">
        <v>75</v>
      </c>
      <c r="B45" s="172"/>
      <c r="C45" s="174" t="s">
        <v>328</v>
      </c>
      <c r="D45" s="178"/>
      <c r="E45" s="178"/>
      <c r="F45" s="201"/>
      <c r="G45" s="170">
        <v>-8814.98</v>
      </c>
      <c r="H45" s="170"/>
      <c r="I45" s="177">
        <f t="shared" si="6"/>
        <v>-8814.98</v>
      </c>
      <c r="J45" s="170">
        <v>-1906.97</v>
      </c>
      <c r="K45" s="170"/>
      <c r="L45" s="177">
        <f t="shared" si="13"/>
        <v>-1906.97</v>
      </c>
    </row>
    <row r="46" spans="1:12" s="151" customFormat="1" ht="12.75" customHeight="1">
      <c r="A46" s="171" t="s">
        <v>77</v>
      </c>
      <c r="B46" s="172"/>
      <c r="C46" s="174" t="s">
        <v>329</v>
      </c>
      <c r="D46" s="178"/>
      <c r="E46" s="178"/>
      <c r="F46" s="201"/>
      <c r="G46" s="170">
        <v>-19777.740000000002</v>
      </c>
      <c r="H46" s="170"/>
      <c r="I46" s="177">
        <f t="shared" si="6"/>
        <v>-19777.740000000002</v>
      </c>
      <c r="J46" s="170">
        <v>-20441.22</v>
      </c>
      <c r="K46" s="170"/>
      <c r="L46" s="177">
        <f t="shared" si="13"/>
        <v>-20441.22</v>
      </c>
    </row>
    <row r="47" spans="1:12" s="151" customFormat="1" ht="12.75" customHeight="1">
      <c r="A47" s="171" t="s">
        <v>79</v>
      </c>
      <c r="B47" s="172"/>
      <c r="C47" s="174" t="s">
        <v>330</v>
      </c>
      <c r="D47" s="178"/>
      <c r="E47" s="178"/>
      <c r="F47" s="186"/>
      <c r="G47" s="170">
        <v>-960</v>
      </c>
      <c r="H47" s="170"/>
      <c r="I47" s="177">
        <f t="shared" si="6"/>
        <v>-960</v>
      </c>
      <c r="J47" s="170">
        <v>-1014.33</v>
      </c>
      <c r="K47" s="170"/>
      <c r="L47" s="177">
        <f t="shared" si="13"/>
        <v>-1014.33</v>
      </c>
    </row>
    <row r="48" spans="1:12" s="151" customFormat="1" ht="12.75" customHeight="1">
      <c r="A48" s="171" t="s">
        <v>81</v>
      </c>
      <c r="B48" s="172"/>
      <c r="C48" s="173" t="s">
        <v>331</v>
      </c>
      <c r="D48" s="200"/>
      <c r="E48" s="200"/>
      <c r="F48" s="186"/>
      <c r="G48" s="170"/>
      <c r="H48" s="170"/>
      <c r="I48" s="177">
        <f t="shared" si="6"/>
        <v>0</v>
      </c>
      <c r="J48" s="170"/>
      <c r="K48" s="170"/>
      <c r="L48" s="177">
        <f t="shared" si="13"/>
        <v>0</v>
      </c>
    </row>
    <row r="49" spans="1:29" s="151" customFormat="1" ht="12.75" customHeight="1">
      <c r="A49" s="171" t="s">
        <v>332</v>
      </c>
      <c r="B49" s="172"/>
      <c r="C49" s="202" t="s">
        <v>333</v>
      </c>
      <c r="D49" s="175"/>
      <c r="E49" s="175"/>
      <c r="F49" s="186"/>
      <c r="G49" s="170">
        <v>-54926.77</v>
      </c>
      <c r="H49" s="170"/>
      <c r="I49" s="177">
        <f t="shared" si="6"/>
        <v>-54926.77</v>
      </c>
      <c r="J49" s="170">
        <v>-38255.01</v>
      </c>
      <c r="K49" s="170"/>
      <c r="L49" s="177">
        <f t="shared" si="13"/>
        <v>-38255.01</v>
      </c>
    </row>
    <row r="50" spans="1:29" s="151" customFormat="1" ht="12.75" customHeight="1">
      <c r="A50" s="171" t="s">
        <v>334</v>
      </c>
      <c r="B50" s="172"/>
      <c r="C50" s="202" t="s">
        <v>335</v>
      </c>
      <c r="D50" s="175"/>
      <c r="E50" s="175"/>
      <c r="F50" s="186"/>
      <c r="G50" s="170"/>
      <c r="H50" s="170"/>
      <c r="I50" s="177">
        <f t="shared" si="6"/>
        <v>0</v>
      </c>
      <c r="J50" s="170"/>
      <c r="K50" s="170"/>
      <c r="L50" s="177">
        <f t="shared" si="13"/>
        <v>0</v>
      </c>
    </row>
    <row r="51" spans="1:29" s="151" customFormat="1" ht="12.75" customHeight="1">
      <c r="A51" s="171" t="s">
        <v>336</v>
      </c>
      <c r="B51" s="172"/>
      <c r="C51" s="202" t="s">
        <v>337</v>
      </c>
      <c r="D51" s="175"/>
      <c r="E51" s="175"/>
      <c r="F51" s="186"/>
      <c r="G51" s="170"/>
      <c r="H51" s="170"/>
      <c r="I51" s="177">
        <f t="shared" si="6"/>
        <v>0</v>
      </c>
      <c r="J51" s="170"/>
      <c r="K51" s="170"/>
      <c r="L51" s="177">
        <f t="shared" si="13"/>
        <v>0</v>
      </c>
    </row>
    <row r="52" spans="1:29" s="151" customFormat="1" ht="12.75" customHeight="1">
      <c r="A52" s="171" t="s">
        <v>338</v>
      </c>
      <c r="B52" s="172"/>
      <c r="C52" s="202" t="s">
        <v>339</v>
      </c>
      <c r="D52" s="175"/>
      <c r="E52" s="175"/>
      <c r="F52" s="186"/>
      <c r="G52" s="170">
        <v>-18343.7</v>
      </c>
      <c r="H52" s="170"/>
      <c r="I52" s="177">
        <f t="shared" si="6"/>
        <v>-18343.7</v>
      </c>
      <c r="J52" s="170">
        <v>-10950.98</v>
      </c>
      <c r="K52" s="170"/>
      <c r="L52" s="177">
        <f t="shared" si="13"/>
        <v>-10950.98</v>
      </c>
    </row>
    <row r="53" spans="1:29" s="151" customFormat="1" ht="12.75" customHeight="1">
      <c r="A53" s="171" t="s">
        <v>340</v>
      </c>
      <c r="B53" s="172"/>
      <c r="C53" s="202" t="s">
        <v>341</v>
      </c>
      <c r="D53" s="175"/>
      <c r="E53" s="175"/>
      <c r="F53" s="186"/>
      <c r="G53" s="170"/>
      <c r="H53" s="170"/>
      <c r="I53" s="177">
        <f t="shared" si="6"/>
        <v>0</v>
      </c>
      <c r="J53" s="170"/>
      <c r="K53" s="170"/>
      <c r="L53" s="177">
        <f t="shared" si="13"/>
        <v>0</v>
      </c>
    </row>
    <row r="54" spans="1:29" s="151" customFormat="1" ht="12.75" customHeight="1">
      <c r="A54" s="171" t="s">
        <v>342</v>
      </c>
      <c r="B54" s="172"/>
      <c r="C54" s="202" t="s">
        <v>343</v>
      </c>
      <c r="D54" s="175"/>
      <c r="E54" s="175"/>
      <c r="F54" s="186"/>
      <c r="G54" s="170"/>
      <c r="H54" s="170"/>
      <c r="I54" s="177">
        <f t="shared" si="6"/>
        <v>0</v>
      </c>
      <c r="J54" s="170"/>
      <c r="K54" s="170"/>
      <c r="L54" s="177">
        <f t="shared" si="13"/>
        <v>0</v>
      </c>
    </row>
    <row r="55" spans="1:29" s="151" customFormat="1" ht="24.95" customHeight="1">
      <c r="A55" s="156" t="s">
        <v>58</v>
      </c>
      <c r="B55" s="632" t="s">
        <v>344</v>
      </c>
      <c r="C55" s="633"/>
      <c r="D55" s="634"/>
      <c r="E55" s="635"/>
      <c r="F55" s="199"/>
      <c r="G55" s="170"/>
      <c r="H55" s="170"/>
      <c r="I55" s="177">
        <f t="shared" si="6"/>
        <v>0</v>
      </c>
      <c r="J55" s="170"/>
      <c r="K55" s="170"/>
      <c r="L55" s="177">
        <f t="shared" si="13"/>
        <v>0</v>
      </c>
    </row>
    <row r="56" spans="1:29" s="151" customFormat="1" ht="24.95" customHeight="1">
      <c r="A56" s="163" t="s">
        <v>18</v>
      </c>
      <c r="B56" s="646" t="s">
        <v>345</v>
      </c>
      <c r="C56" s="640"/>
      <c r="D56" s="640"/>
      <c r="E56" s="647"/>
      <c r="F56" s="186"/>
      <c r="G56" s="170"/>
      <c r="H56" s="170"/>
      <c r="I56" s="177">
        <f t="shared" si="6"/>
        <v>0</v>
      </c>
      <c r="J56" s="170"/>
      <c r="K56" s="170"/>
      <c r="L56" s="177">
        <f t="shared" si="13"/>
        <v>0</v>
      </c>
    </row>
    <row r="57" spans="1:29" s="151" customFormat="1" ht="24.95" customHeight="1">
      <c r="A57" s="163" t="s">
        <v>28</v>
      </c>
      <c r="B57" s="648" t="s">
        <v>346</v>
      </c>
      <c r="C57" s="649"/>
      <c r="D57" s="649"/>
      <c r="E57" s="650"/>
      <c r="F57" s="186"/>
      <c r="G57" s="170"/>
      <c r="H57" s="170"/>
      <c r="I57" s="177">
        <f t="shared" si="6"/>
        <v>0</v>
      </c>
      <c r="J57" s="170"/>
      <c r="K57" s="170"/>
      <c r="L57" s="177">
        <f t="shared" si="13"/>
        <v>0</v>
      </c>
    </row>
    <row r="58" spans="1:29" s="151" customFormat="1" ht="12.75" customHeight="1">
      <c r="A58" s="163" t="s">
        <v>50</v>
      </c>
      <c r="B58" s="648" t="s">
        <v>347</v>
      </c>
      <c r="C58" s="649"/>
      <c r="D58" s="634"/>
      <c r="E58" s="635"/>
      <c r="F58" s="186"/>
      <c r="G58" s="170"/>
      <c r="H58" s="170"/>
      <c r="I58" s="177">
        <f t="shared" si="6"/>
        <v>0</v>
      </c>
      <c r="J58" s="170"/>
      <c r="K58" s="170"/>
      <c r="L58" s="177">
        <f t="shared" si="13"/>
        <v>0</v>
      </c>
    </row>
    <row r="59" spans="1:29" s="208" customFormat="1" ht="12.75" customHeight="1">
      <c r="A59" s="203" t="s">
        <v>52</v>
      </c>
      <c r="B59" s="204" t="s">
        <v>348</v>
      </c>
      <c r="C59" s="205"/>
      <c r="D59" s="205"/>
      <c r="E59" s="206"/>
      <c r="F59" s="207"/>
      <c r="G59" s="177"/>
      <c r="H59" s="177"/>
      <c r="I59" s="177">
        <f t="shared" si="6"/>
        <v>0</v>
      </c>
      <c r="J59" s="177"/>
      <c r="K59" s="177"/>
      <c r="L59" s="177">
        <f t="shared" si="13"/>
        <v>0</v>
      </c>
      <c r="M59" s="653"/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</row>
    <row r="60" spans="1:29" s="208" customFormat="1" ht="24.95" customHeight="1">
      <c r="A60" s="203" t="s">
        <v>349</v>
      </c>
      <c r="B60" s="643" t="s">
        <v>350</v>
      </c>
      <c r="C60" s="612"/>
      <c r="D60" s="645"/>
      <c r="E60" s="639"/>
      <c r="F60" s="207"/>
      <c r="G60" s="177"/>
      <c r="H60" s="177"/>
      <c r="I60" s="177">
        <f t="shared" si="6"/>
        <v>0</v>
      </c>
      <c r="J60" s="177"/>
      <c r="K60" s="177"/>
      <c r="L60" s="177">
        <f t="shared" si="13"/>
        <v>0</v>
      </c>
      <c r="M60" s="653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</row>
    <row r="61" spans="1:29" s="208" customFormat="1" ht="24.95" customHeight="1">
      <c r="A61" s="203" t="s">
        <v>184</v>
      </c>
      <c r="B61" s="643" t="s">
        <v>351</v>
      </c>
      <c r="C61" s="612"/>
      <c r="D61" s="612"/>
      <c r="E61" s="651"/>
      <c r="F61" s="207"/>
      <c r="G61" s="177"/>
      <c r="H61" s="177"/>
      <c r="I61" s="177">
        <f t="shared" si="6"/>
        <v>0</v>
      </c>
      <c r="J61" s="177"/>
      <c r="K61" s="177"/>
      <c r="L61" s="177">
        <f t="shared" si="13"/>
        <v>0</v>
      </c>
      <c r="M61" s="653"/>
      <c r="N61" s="654"/>
      <c r="O61" s="654"/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</row>
    <row r="62" spans="1:29" s="208" customFormat="1" ht="18.75" customHeight="1">
      <c r="A62" s="203" t="s">
        <v>188</v>
      </c>
      <c r="B62" s="643" t="s">
        <v>352</v>
      </c>
      <c r="C62" s="612"/>
      <c r="D62" s="613"/>
      <c r="E62" s="614"/>
      <c r="F62" s="207"/>
      <c r="G62" s="177"/>
      <c r="H62" s="177"/>
      <c r="I62" s="177">
        <f t="shared" si="6"/>
        <v>0</v>
      </c>
      <c r="J62" s="177"/>
      <c r="K62" s="177"/>
      <c r="L62" s="177">
        <f t="shared" si="13"/>
        <v>0</v>
      </c>
      <c r="M62" s="653"/>
      <c r="N62" s="654"/>
      <c r="O62" s="654"/>
      <c r="P62" s="654"/>
      <c r="Q62" s="654"/>
      <c r="R62" s="654"/>
      <c r="S62" s="654"/>
      <c r="T62" s="654"/>
      <c r="U62" s="654"/>
      <c r="V62" s="654"/>
      <c r="W62" s="654"/>
      <c r="X62" s="654"/>
      <c r="Y62" s="654"/>
      <c r="Z62" s="654"/>
      <c r="AA62" s="654"/>
      <c r="AB62" s="654"/>
      <c r="AC62" s="654"/>
    </row>
    <row r="63" spans="1:29" s="208" customFormat="1" ht="24.95" customHeight="1">
      <c r="A63" s="158" t="s">
        <v>60</v>
      </c>
      <c r="B63" s="667" t="s">
        <v>353</v>
      </c>
      <c r="C63" s="668"/>
      <c r="D63" s="613"/>
      <c r="E63" s="614"/>
      <c r="F63" s="182"/>
      <c r="G63" s="209">
        <f>+G67</f>
        <v>1800</v>
      </c>
      <c r="H63" s="209"/>
      <c r="I63" s="209">
        <f t="shared" si="6"/>
        <v>1800</v>
      </c>
      <c r="J63" s="177"/>
      <c r="K63" s="177"/>
      <c r="L63" s="177">
        <f t="shared" si="13"/>
        <v>0</v>
      </c>
      <c r="M63" s="653"/>
      <c r="N63" s="654"/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4"/>
      <c r="Z63" s="654"/>
      <c r="AA63" s="654"/>
      <c r="AB63" s="654"/>
      <c r="AC63" s="654"/>
    </row>
    <row r="64" spans="1:29" s="208" customFormat="1" ht="12.75" customHeight="1">
      <c r="A64" s="203" t="s">
        <v>18</v>
      </c>
      <c r="B64" s="210" t="s">
        <v>354</v>
      </c>
      <c r="C64" s="172"/>
      <c r="D64" s="172"/>
      <c r="E64" s="182"/>
      <c r="F64" s="182"/>
      <c r="G64" s="177"/>
      <c r="H64" s="177"/>
      <c r="I64" s="177">
        <f t="shared" si="6"/>
        <v>0</v>
      </c>
      <c r="J64" s="177"/>
      <c r="K64" s="177"/>
      <c r="L64" s="177">
        <f t="shared" si="13"/>
        <v>0</v>
      </c>
      <c r="M64" s="653"/>
      <c r="N64" s="654"/>
      <c r="O64" s="654"/>
      <c r="P64" s="654"/>
      <c r="Q64" s="654"/>
      <c r="R64" s="654"/>
      <c r="S64" s="654"/>
      <c r="T64" s="654"/>
      <c r="U64" s="654"/>
      <c r="V64" s="654"/>
      <c r="W64" s="654"/>
      <c r="X64" s="654"/>
      <c r="Y64" s="654"/>
      <c r="Z64" s="654"/>
      <c r="AA64" s="654"/>
      <c r="AB64" s="654"/>
      <c r="AC64" s="654"/>
    </row>
    <row r="65" spans="1:29" s="208" customFormat="1" ht="12.75" customHeight="1">
      <c r="A65" s="203" t="s">
        <v>28</v>
      </c>
      <c r="B65" s="204" t="s">
        <v>355</v>
      </c>
      <c r="C65" s="211"/>
      <c r="D65" s="205"/>
      <c r="E65" s="206"/>
      <c r="F65" s="182"/>
      <c r="G65" s="177"/>
      <c r="H65" s="177"/>
      <c r="I65" s="177">
        <f t="shared" si="6"/>
        <v>0</v>
      </c>
      <c r="J65" s="177"/>
      <c r="K65" s="177"/>
      <c r="L65" s="177">
        <f t="shared" si="13"/>
        <v>0</v>
      </c>
      <c r="M65" s="653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</row>
    <row r="66" spans="1:29" s="208" customFormat="1" ht="24.75" customHeight="1">
      <c r="A66" s="203" t="s">
        <v>50</v>
      </c>
      <c r="B66" s="643" t="s">
        <v>356</v>
      </c>
      <c r="C66" s="612"/>
      <c r="D66" s="613"/>
      <c r="E66" s="614"/>
      <c r="F66" s="182"/>
      <c r="G66" s="177"/>
      <c r="H66" s="177"/>
      <c r="I66" s="177">
        <f t="shared" si="6"/>
        <v>0</v>
      </c>
      <c r="J66" s="177"/>
      <c r="K66" s="177"/>
      <c r="L66" s="177">
        <f t="shared" si="13"/>
        <v>0</v>
      </c>
      <c r="M66" s="653"/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654"/>
      <c r="AC66" s="654"/>
    </row>
    <row r="67" spans="1:29" s="208" customFormat="1" ht="30" customHeight="1">
      <c r="A67" s="203" t="s">
        <v>92</v>
      </c>
      <c r="B67" s="643" t="s">
        <v>357</v>
      </c>
      <c r="C67" s="644"/>
      <c r="D67" s="645"/>
      <c r="E67" s="639"/>
      <c r="F67" s="182"/>
      <c r="G67" s="209">
        <f>+G68+G69+G70+G71</f>
        <v>1800</v>
      </c>
      <c r="H67" s="209"/>
      <c r="I67" s="209">
        <f t="shared" si="6"/>
        <v>1800</v>
      </c>
      <c r="J67" s="177"/>
      <c r="K67" s="177"/>
      <c r="L67" s="177">
        <f t="shared" si="13"/>
        <v>0</v>
      </c>
      <c r="M67" s="653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4"/>
      <c r="Y67" s="654"/>
      <c r="Z67" s="654"/>
      <c r="AA67" s="654"/>
      <c r="AB67" s="654"/>
      <c r="AC67" s="654"/>
    </row>
    <row r="68" spans="1:29" s="208" customFormat="1">
      <c r="A68" s="171" t="s">
        <v>54</v>
      </c>
      <c r="B68" s="212"/>
      <c r="C68" s="213"/>
      <c r="D68" s="174" t="s">
        <v>300</v>
      </c>
      <c r="E68" s="178"/>
      <c r="F68" s="207"/>
      <c r="G68" s="177"/>
      <c r="H68" s="177"/>
      <c r="I68" s="177">
        <f t="shared" si="6"/>
        <v>0</v>
      </c>
      <c r="J68" s="177"/>
      <c r="K68" s="177"/>
      <c r="L68" s="177">
        <f t="shared" si="13"/>
        <v>0</v>
      </c>
      <c r="M68" s="653"/>
      <c r="N68" s="654"/>
      <c r="O68" s="654"/>
      <c r="P68" s="654"/>
      <c r="Q68" s="654"/>
      <c r="R68" s="654"/>
      <c r="S68" s="654"/>
      <c r="T68" s="654"/>
      <c r="U68" s="654"/>
      <c r="V68" s="654"/>
      <c r="W68" s="654"/>
      <c r="X68" s="654"/>
      <c r="Y68" s="654"/>
      <c r="Z68" s="654"/>
      <c r="AA68" s="654"/>
      <c r="AB68" s="654"/>
      <c r="AC68" s="654"/>
    </row>
    <row r="69" spans="1:29" s="208" customFormat="1" ht="12.75" customHeight="1">
      <c r="A69" s="171" t="s">
        <v>56</v>
      </c>
      <c r="B69" s="172"/>
      <c r="C69" s="214"/>
      <c r="D69" s="174" t="s">
        <v>90</v>
      </c>
      <c r="E69" s="178"/>
      <c r="F69" s="182"/>
      <c r="G69" s="177">
        <v>1800</v>
      </c>
      <c r="H69" s="177"/>
      <c r="I69" s="177">
        <f t="shared" si="6"/>
        <v>1800</v>
      </c>
      <c r="J69" s="177"/>
      <c r="K69" s="177"/>
      <c r="L69" s="177">
        <f t="shared" si="13"/>
        <v>0</v>
      </c>
      <c r="M69" s="653"/>
      <c r="N69" s="654"/>
      <c r="O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  <c r="Z69" s="654"/>
      <c r="AA69" s="654"/>
      <c r="AB69" s="654"/>
      <c r="AC69" s="654"/>
    </row>
    <row r="70" spans="1:29" s="208" customFormat="1" ht="24.95" customHeight="1">
      <c r="A70" s="171" t="s">
        <v>358</v>
      </c>
      <c r="B70" s="172"/>
      <c r="C70" s="173"/>
      <c r="D70" s="612" t="s">
        <v>359</v>
      </c>
      <c r="E70" s="639"/>
      <c r="F70" s="215"/>
      <c r="G70" s="177"/>
      <c r="H70" s="177"/>
      <c r="I70" s="177">
        <f t="shared" si="6"/>
        <v>0</v>
      </c>
      <c r="J70" s="177"/>
      <c r="K70" s="177"/>
      <c r="L70" s="177">
        <f t="shared" si="13"/>
        <v>0</v>
      </c>
      <c r="M70" s="653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  <c r="Z70" s="654"/>
      <c r="AA70" s="654"/>
      <c r="AB70" s="654"/>
      <c r="AC70" s="654"/>
    </row>
    <row r="71" spans="1:29" s="208" customFormat="1" ht="12.75" customHeight="1">
      <c r="A71" s="171" t="s">
        <v>360</v>
      </c>
      <c r="B71" s="172"/>
      <c r="C71" s="173"/>
      <c r="D71" s="174" t="s">
        <v>361</v>
      </c>
      <c r="E71" s="175"/>
      <c r="F71" s="182"/>
      <c r="G71" s="177"/>
      <c r="H71" s="177"/>
      <c r="I71" s="177">
        <f t="shared" si="6"/>
        <v>0</v>
      </c>
      <c r="J71" s="177"/>
      <c r="K71" s="177"/>
      <c r="L71" s="177">
        <f t="shared" si="13"/>
        <v>0</v>
      </c>
      <c r="M71" s="653"/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4"/>
      <c r="Z71" s="654"/>
      <c r="AA71" s="654"/>
      <c r="AB71" s="654"/>
      <c r="AC71" s="654"/>
    </row>
    <row r="72" spans="1:29" s="151" customFormat="1" ht="36" customHeight="1">
      <c r="A72" s="183" t="s">
        <v>84</v>
      </c>
      <c r="B72" s="643" t="s">
        <v>362</v>
      </c>
      <c r="C72" s="644"/>
      <c r="D72" s="645"/>
      <c r="E72" s="639"/>
      <c r="F72" s="201"/>
      <c r="G72" s="170"/>
      <c r="H72" s="170"/>
      <c r="I72" s="177">
        <f t="shared" si="6"/>
        <v>0</v>
      </c>
      <c r="J72" s="170"/>
      <c r="K72" s="170"/>
      <c r="L72" s="177">
        <f t="shared" si="13"/>
        <v>0</v>
      </c>
      <c r="M72" s="653"/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  <c r="AC72" s="654"/>
    </row>
    <row r="73" spans="1:29" s="151" customFormat="1">
      <c r="A73" s="183" t="s">
        <v>184</v>
      </c>
      <c r="B73" s="216" t="s">
        <v>363</v>
      </c>
      <c r="C73" s="191"/>
      <c r="D73" s="217"/>
      <c r="E73" s="218"/>
      <c r="F73" s="201"/>
      <c r="G73" s="170"/>
      <c r="H73" s="170"/>
      <c r="I73" s="177">
        <f t="shared" si="6"/>
        <v>0</v>
      </c>
      <c r="J73" s="170"/>
      <c r="K73" s="170"/>
      <c r="L73" s="177">
        <f t="shared" si="13"/>
        <v>0</v>
      </c>
    </row>
    <row r="74" spans="1:29" s="151" customFormat="1">
      <c r="A74" s="183" t="s">
        <v>188</v>
      </c>
      <c r="B74" s="216" t="s">
        <v>364</v>
      </c>
      <c r="C74" s="191"/>
      <c r="D74" s="190"/>
      <c r="E74" s="219"/>
      <c r="F74" s="201"/>
      <c r="G74" s="170"/>
      <c r="H74" s="170"/>
      <c r="I74" s="177">
        <f t="shared" si="6"/>
        <v>0</v>
      </c>
      <c r="J74" s="170"/>
      <c r="K74" s="170"/>
      <c r="L74" s="177">
        <f t="shared" si="13"/>
        <v>0</v>
      </c>
    </row>
    <row r="75" spans="1:29" s="151" customFormat="1" ht="39" customHeight="1">
      <c r="A75" s="156" t="s">
        <v>87</v>
      </c>
      <c r="B75" s="657" t="s">
        <v>365</v>
      </c>
      <c r="C75" s="658"/>
      <c r="D75" s="658"/>
      <c r="E75" s="659"/>
      <c r="F75" s="220"/>
      <c r="G75" s="170"/>
      <c r="H75" s="170"/>
      <c r="I75" s="177">
        <f t="shared" si="6"/>
        <v>0</v>
      </c>
      <c r="J75" s="170"/>
      <c r="K75" s="170"/>
      <c r="L75" s="177">
        <f t="shared" si="13"/>
        <v>0</v>
      </c>
    </row>
    <row r="76" spans="1:29" s="151" customFormat="1" ht="24.95" customHeight="1">
      <c r="A76" s="203" t="s">
        <v>18</v>
      </c>
      <c r="B76" s="646" t="s">
        <v>366</v>
      </c>
      <c r="C76" s="660"/>
      <c r="D76" s="641"/>
      <c r="E76" s="642"/>
      <c r="F76" s="220"/>
      <c r="G76" s="168">
        <f>+G78-G77</f>
        <v>-8664.57</v>
      </c>
      <c r="H76" s="168"/>
      <c r="I76" s="209">
        <f t="shared" si="6"/>
        <v>-8664.57</v>
      </c>
      <c r="J76" s="168">
        <f>+J78-J77</f>
        <v>15350.64</v>
      </c>
      <c r="K76" s="168"/>
      <c r="L76" s="209">
        <f t="shared" si="13"/>
        <v>15350.64</v>
      </c>
    </row>
    <row r="77" spans="1:29" s="151" customFormat="1" ht="24.95" customHeight="1">
      <c r="A77" s="203" t="s">
        <v>28</v>
      </c>
      <c r="B77" s="646" t="s">
        <v>367</v>
      </c>
      <c r="C77" s="640"/>
      <c r="D77" s="641"/>
      <c r="E77" s="642"/>
      <c r="F77" s="186"/>
      <c r="G77" s="168">
        <f>+J78</f>
        <v>17201.77</v>
      </c>
      <c r="H77" s="168"/>
      <c r="I77" s="209">
        <f t="shared" si="6"/>
        <v>17201.77</v>
      </c>
      <c r="J77" s="168">
        <v>1851.13</v>
      </c>
      <c r="K77" s="168"/>
      <c r="L77" s="209">
        <f t="shared" si="13"/>
        <v>1851.13</v>
      </c>
    </row>
    <row r="78" spans="1:29" s="151" customFormat="1" ht="24.95" customHeight="1">
      <c r="A78" s="203" t="s">
        <v>50</v>
      </c>
      <c r="B78" s="661" t="s">
        <v>368</v>
      </c>
      <c r="C78" s="662"/>
      <c r="D78" s="663"/>
      <c r="E78" s="664"/>
      <c r="F78" s="186"/>
      <c r="G78" s="168">
        <v>8537.2000000000007</v>
      </c>
      <c r="H78" s="168"/>
      <c r="I78" s="209">
        <f t="shared" si="6"/>
        <v>8537.2000000000007</v>
      </c>
      <c r="J78" s="168">
        <v>17201.77</v>
      </c>
      <c r="K78" s="168"/>
      <c r="L78" s="209">
        <f t="shared" si="13"/>
        <v>17201.77</v>
      </c>
    </row>
    <row r="79" spans="1:29" s="151" customFormat="1">
      <c r="A79" s="221"/>
      <c r="B79" s="222"/>
      <c r="C79" s="222"/>
      <c r="D79" s="222"/>
      <c r="E79" s="222"/>
      <c r="F79" s="222"/>
      <c r="G79" s="148"/>
      <c r="H79" s="148"/>
      <c r="I79" s="148"/>
      <c r="J79" s="148"/>
      <c r="K79" s="148"/>
    </row>
    <row r="80" spans="1:29" s="151" customFormat="1">
      <c r="A80" s="221"/>
      <c r="B80" s="222"/>
      <c r="C80" s="222"/>
      <c r="D80" s="222"/>
      <c r="E80" s="222"/>
      <c r="F80" s="222"/>
      <c r="G80" s="148"/>
      <c r="H80" s="148"/>
      <c r="I80" s="148"/>
      <c r="J80" s="148"/>
      <c r="K80" s="148"/>
    </row>
    <row r="81" spans="1:12" s="151" customFormat="1" ht="15">
      <c r="A81" s="223" t="str">
        <f>+'[1]2_VSAFAS_2p'!A96:E96</f>
        <v>Direktorė</v>
      </c>
      <c r="B81" s="224"/>
      <c r="C81" s="224"/>
      <c r="D81" s="224"/>
      <c r="E81" s="655"/>
      <c r="F81" s="655"/>
      <c r="G81" s="655"/>
      <c r="H81" s="655"/>
      <c r="I81" s="655"/>
      <c r="J81" s="225" t="s">
        <v>132</v>
      </c>
      <c r="K81" s="224"/>
    </row>
    <row r="82" spans="1:12" s="151" customFormat="1" ht="13.5" customHeight="1">
      <c r="A82" s="665" t="s">
        <v>369</v>
      </c>
      <c r="B82" s="665"/>
      <c r="C82" s="665"/>
      <c r="D82" s="665"/>
      <c r="E82" s="665"/>
      <c r="F82" s="665"/>
      <c r="G82" s="665"/>
      <c r="H82" s="231" t="s">
        <v>370</v>
      </c>
      <c r="I82" s="155"/>
      <c r="J82" s="666" t="s">
        <v>134</v>
      </c>
      <c r="K82" s="666"/>
    </row>
    <row r="83" spans="1:12" s="151" customFormat="1">
      <c r="A83" s="610" t="s">
        <v>371</v>
      </c>
      <c r="B83" s="610"/>
      <c r="C83" s="610"/>
      <c r="D83" s="610"/>
      <c r="E83" s="610"/>
    </row>
    <row r="84" spans="1:12" s="151" customFormat="1"/>
    <row r="85" spans="1:12" s="151" customFormat="1" ht="15">
      <c r="A85" s="226" t="str">
        <f>+'[1]2_VSAFAS_2p'!A100:E100</f>
        <v>Vyr.buhalterė</v>
      </c>
      <c r="B85" s="227"/>
      <c r="C85" s="227"/>
      <c r="D85" s="227"/>
      <c r="E85" s="656"/>
      <c r="F85" s="656"/>
      <c r="G85" s="656"/>
      <c r="H85" s="656"/>
      <c r="I85" s="656"/>
      <c r="J85" s="228" t="s">
        <v>137</v>
      </c>
      <c r="K85" s="227"/>
      <c r="L85" s="208"/>
    </row>
    <row r="86" spans="1:12" s="151" customFormat="1" ht="12.75" customHeight="1">
      <c r="A86" s="652" t="s">
        <v>372</v>
      </c>
      <c r="B86" s="652"/>
      <c r="C86" s="652"/>
      <c r="D86" s="652"/>
      <c r="E86" s="652"/>
      <c r="F86" s="652"/>
      <c r="G86" s="652"/>
      <c r="H86" s="232" t="s">
        <v>370</v>
      </c>
      <c r="I86" s="229"/>
      <c r="J86" s="609" t="s">
        <v>134</v>
      </c>
      <c r="K86" s="609"/>
      <c r="L86" s="208"/>
    </row>
    <row r="87" spans="1:12" s="151" customFormat="1">
      <c r="F87" s="148"/>
    </row>
    <row r="88" spans="1:12" s="151" customFormat="1">
      <c r="F88" s="148"/>
    </row>
    <row r="89" spans="1:12" s="151" customFormat="1">
      <c r="F89" s="148"/>
    </row>
    <row r="90" spans="1:12" s="151" customFormat="1">
      <c r="F90" s="148"/>
    </row>
    <row r="91" spans="1:12" s="151" customFormat="1">
      <c r="F91" s="148"/>
    </row>
    <row r="92" spans="1:12" s="151" customFormat="1">
      <c r="F92" s="148"/>
    </row>
    <row r="93" spans="1:12" s="151" customFormat="1">
      <c r="F93" s="148"/>
    </row>
    <row r="94" spans="1:12" s="151" customFormat="1">
      <c r="F94" s="148"/>
    </row>
    <row r="95" spans="1:12" s="151" customFormat="1">
      <c r="F95" s="148"/>
    </row>
    <row r="96" spans="1:12" s="151" customFormat="1">
      <c r="F96" s="148"/>
    </row>
    <row r="97" spans="6:6" s="151" customFormat="1">
      <c r="F97" s="148"/>
    </row>
    <row r="98" spans="6:6" s="151" customFormat="1">
      <c r="F98" s="148"/>
    </row>
    <row r="99" spans="6:6" s="151" customFormat="1">
      <c r="F99" s="148"/>
    </row>
    <row r="100" spans="6:6" s="151" customFormat="1">
      <c r="F100" s="148"/>
    </row>
    <row r="101" spans="6:6" s="151" customFormat="1">
      <c r="F101" s="148"/>
    </row>
    <row r="102" spans="6:6" s="151" customFormat="1">
      <c r="F102" s="148"/>
    </row>
    <row r="103" spans="6:6" s="151" customFormat="1">
      <c r="F103" s="148"/>
    </row>
    <row r="104" spans="6:6" s="151" customFormat="1">
      <c r="F104" s="148"/>
    </row>
    <row r="105" spans="6:6" s="151" customFormat="1">
      <c r="F105" s="148"/>
    </row>
    <row r="106" spans="6:6" s="151" customFormat="1">
      <c r="F106" s="148"/>
    </row>
    <row r="107" spans="6:6" s="151" customFormat="1">
      <c r="F107" s="148"/>
    </row>
  </sheetData>
  <mergeCells count="52">
    <mergeCell ref="A83:E83"/>
    <mergeCell ref="A86:G86"/>
    <mergeCell ref="J86:K86"/>
    <mergeCell ref="M59:AC72"/>
    <mergeCell ref="A3:H4"/>
    <mergeCell ref="E81:I81"/>
    <mergeCell ref="E85:I85"/>
    <mergeCell ref="B75:E75"/>
    <mergeCell ref="B76:E76"/>
    <mergeCell ref="B77:E77"/>
    <mergeCell ref="B78:E78"/>
    <mergeCell ref="A82:G82"/>
    <mergeCell ref="J82:K82"/>
    <mergeCell ref="B62:E62"/>
    <mergeCell ref="B63:E63"/>
    <mergeCell ref="B66:E66"/>
    <mergeCell ref="B67:E67"/>
    <mergeCell ref="D70:E70"/>
    <mergeCell ref="B72:E72"/>
    <mergeCell ref="B55:E55"/>
    <mergeCell ref="B56:E56"/>
    <mergeCell ref="B57:E57"/>
    <mergeCell ref="B58:E58"/>
    <mergeCell ref="B60:E60"/>
    <mergeCell ref="B61:E61"/>
    <mergeCell ref="C40:E40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B24:E24"/>
    <mergeCell ref="D27:E27"/>
    <mergeCell ref="C38:E38"/>
    <mergeCell ref="A16:L16"/>
    <mergeCell ref="A1:E1"/>
    <mergeCell ref="A2:E2"/>
    <mergeCell ref="A5:L6"/>
    <mergeCell ref="A7:L7"/>
    <mergeCell ref="A8:L8"/>
    <mergeCell ref="A9:L9"/>
    <mergeCell ref="A10:L11"/>
    <mergeCell ref="A12:F12"/>
    <mergeCell ref="A13:L13"/>
    <mergeCell ref="A14:L14"/>
    <mergeCell ref="I1:M1"/>
    <mergeCell ref="I2:M2"/>
    <mergeCell ref="I3:P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9" sqref="H9"/>
    </sheetView>
  </sheetViews>
  <sheetFormatPr defaultRowHeight="15"/>
  <cols>
    <col min="1" max="1" width="5.5703125" style="233" customWidth="1"/>
    <col min="2" max="2" width="1.85546875" style="233" customWidth="1"/>
    <col min="3" max="3" width="64.140625" style="233" customWidth="1"/>
    <col min="4" max="5" width="15.7109375" style="233" customWidth="1"/>
    <col min="6" max="16384" width="9.140625" style="233"/>
  </cols>
  <sheetData>
    <row r="1" spans="1:5">
      <c r="C1" s="676"/>
      <c r="D1" s="676"/>
      <c r="E1" s="676"/>
    </row>
    <row r="2" spans="1:5">
      <c r="A2" s="234"/>
      <c r="B2" s="234"/>
      <c r="C2" s="235" t="s">
        <v>373</v>
      </c>
      <c r="D2" s="236"/>
      <c r="E2" s="236"/>
    </row>
    <row r="3" spans="1:5">
      <c r="A3" s="234"/>
      <c r="B3" s="237"/>
      <c r="C3" s="238" t="s">
        <v>374</v>
      </c>
      <c r="D3" s="239"/>
      <c r="E3" s="239"/>
    </row>
    <row r="4" spans="1:5">
      <c r="A4" s="234"/>
      <c r="B4" s="234"/>
      <c r="C4" s="234"/>
      <c r="D4" s="234"/>
      <c r="E4" s="234"/>
    </row>
    <row r="5" spans="1:5">
      <c r="A5" s="677" t="s">
        <v>375</v>
      </c>
      <c r="B5" s="677"/>
      <c r="C5" s="677"/>
      <c r="D5" s="677"/>
      <c r="E5" s="677"/>
    </row>
    <row r="6" spans="1:5">
      <c r="A6" s="240"/>
      <c r="B6" s="240"/>
      <c r="C6" s="677" t="s">
        <v>139</v>
      </c>
      <c r="D6" s="677"/>
      <c r="E6" s="241"/>
    </row>
    <row r="7" spans="1:5">
      <c r="A7" s="678" t="s">
        <v>376</v>
      </c>
      <c r="B7" s="678"/>
      <c r="C7" s="678"/>
      <c r="D7" s="678"/>
      <c r="E7" s="678"/>
    </row>
    <row r="8" spans="1:5">
      <c r="A8" s="234"/>
      <c r="B8" s="234"/>
      <c r="C8" s="679" t="s">
        <v>377</v>
      </c>
      <c r="D8" s="679"/>
      <c r="E8" s="234"/>
    </row>
    <row r="9" spans="1:5" ht="71.25">
      <c r="A9" s="242" t="s">
        <v>11</v>
      </c>
      <c r="B9" s="674" t="s">
        <v>378</v>
      </c>
      <c r="C9" s="675"/>
      <c r="D9" s="242" t="s">
        <v>14</v>
      </c>
      <c r="E9" s="242" t="s">
        <v>15</v>
      </c>
    </row>
    <row r="10" spans="1:5">
      <c r="A10" s="243">
        <v>1</v>
      </c>
      <c r="B10" s="669">
        <v>2</v>
      </c>
      <c r="C10" s="670"/>
      <c r="D10" s="243">
        <v>3</v>
      </c>
      <c r="E10" s="244">
        <v>4</v>
      </c>
    </row>
    <row r="11" spans="1:5">
      <c r="A11" s="242" t="s">
        <v>251</v>
      </c>
      <c r="B11" s="671" t="s">
        <v>379</v>
      </c>
      <c r="C11" s="672"/>
      <c r="D11" s="245">
        <f>+D25</f>
        <v>1382.71</v>
      </c>
      <c r="E11" s="245">
        <f>+E25</f>
        <v>1341.52</v>
      </c>
    </row>
    <row r="12" spans="1:5">
      <c r="A12" s="243" t="s">
        <v>380</v>
      </c>
      <c r="B12" s="246"/>
      <c r="C12" s="247" t="s">
        <v>381</v>
      </c>
      <c r="D12" s="248"/>
      <c r="E12" s="248"/>
    </row>
    <row r="13" spans="1:5" ht="30">
      <c r="A13" s="243" t="s">
        <v>382</v>
      </c>
      <c r="B13" s="246"/>
      <c r="C13" s="247" t="s">
        <v>383</v>
      </c>
      <c r="D13" s="249">
        <f>+D14+D15+D16+D17</f>
        <v>0</v>
      </c>
      <c r="E13" s="249">
        <f>+E14+E15+E16+E17</f>
        <v>0</v>
      </c>
    </row>
    <row r="14" spans="1:5" ht="30">
      <c r="A14" s="243" t="s">
        <v>384</v>
      </c>
      <c r="B14" s="246"/>
      <c r="C14" s="250" t="s">
        <v>385</v>
      </c>
      <c r="D14" s="248"/>
      <c r="E14" s="248"/>
    </row>
    <row r="15" spans="1:5" ht="30">
      <c r="A15" s="243" t="s">
        <v>386</v>
      </c>
      <c r="B15" s="246"/>
      <c r="C15" s="250" t="s">
        <v>387</v>
      </c>
      <c r="D15" s="248"/>
      <c r="E15" s="248"/>
    </row>
    <row r="16" spans="1:5" ht="30">
      <c r="A16" s="243" t="s">
        <v>388</v>
      </c>
      <c r="B16" s="246"/>
      <c r="C16" s="250" t="s">
        <v>389</v>
      </c>
      <c r="D16" s="248"/>
      <c r="E16" s="248"/>
    </row>
    <row r="17" spans="1:5" ht="30">
      <c r="A17" s="243" t="s">
        <v>390</v>
      </c>
      <c r="B17" s="246"/>
      <c r="C17" s="250" t="s">
        <v>391</v>
      </c>
      <c r="D17" s="248"/>
      <c r="E17" s="248"/>
    </row>
    <row r="18" spans="1:5">
      <c r="A18" s="251" t="s">
        <v>306</v>
      </c>
      <c r="B18" s="246"/>
      <c r="C18" s="247" t="s">
        <v>392</v>
      </c>
      <c r="D18" s="248"/>
      <c r="E18" s="248"/>
    </row>
    <row r="19" spans="1:5">
      <c r="A19" s="251" t="s">
        <v>393</v>
      </c>
      <c r="B19" s="252"/>
      <c r="C19" s="253" t="s">
        <v>394</v>
      </c>
      <c r="D19" s="248"/>
      <c r="E19" s="248"/>
    </row>
    <row r="20" spans="1:5">
      <c r="A20" s="251" t="s">
        <v>395</v>
      </c>
      <c r="B20" s="246"/>
      <c r="C20" s="247" t="s">
        <v>396</v>
      </c>
      <c r="D20" s="248"/>
      <c r="E20" s="248"/>
    </row>
    <row r="21" spans="1:5">
      <c r="A21" s="251" t="s">
        <v>397</v>
      </c>
      <c r="B21" s="246"/>
      <c r="C21" s="247" t="s">
        <v>398</v>
      </c>
      <c r="D21" s="248"/>
      <c r="E21" s="248"/>
    </row>
    <row r="22" spans="1:5" ht="30">
      <c r="A22" s="243" t="s">
        <v>399</v>
      </c>
      <c r="B22" s="246"/>
      <c r="C22" s="247" t="s">
        <v>400</v>
      </c>
      <c r="D22" s="248"/>
      <c r="E22" s="248"/>
    </row>
    <row r="23" spans="1:5">
      <c r="A23" s="251" t="s">
        <v>401</v>
      </c>
      <c r="B23" s="246"/>
      <c r="C23" s="247" t="s">
        <v>402</v>
      </c>
      <c r="D23" s="248">
        <v>1382.71</v>
      </c>
      <c r="E23" s="248">
        <v>1341.52</v>
      </c>
    </row>
    <row r="24" spans="1:5">
      <c r="A24" s="242" t="s">
        <v>253</v>
      </c>
      <c r="B24" s="671" t="s">
        <v>403</v>
      </c>
      <c r="C24" s="672"/>
      <c r="D24" s="245"/>
      <c r="E24" s="245"/>
    </row>
    <row r="25" spans="1:5">
      <c r="A25" s="242" t="s">
        <v>256</v>
      </c>
      <c r="B25" s="671" t="s">
        <v>404</v>
      </c>
      <c r="C25" s="672"/>
      <c r="D25" s="245">
        <f>+D23</f>
        <v>1382.71</v>
      </c>
      <c r="E25" s="245">
        <f>+E23</f>
        <v>1341.52</v>
      </c>
    </row>
    <row r="26" spans="1:5">
      <c r="C26" s="673" t="s">
        <v>405</v>
      </c>
      <c r="D26" s="673"/>
      <c r="E26" s="673"/>
    </row>
  </sheetData>
  <mergeCells count="11">
    <mergeCell ref="B9:C9"/>
    <mergeCell ref="C1:E1"/>
    <mergeCell ref="A5:E5"/>
    <mergeCell ref="C6:D6"/>
    <mergeCell ref="A7:E7"/>
    <mergeCell ref="C8:D8"/>
    <mergeCell ref="B10:C10"/>
    <mergeCell ref="B11:C11"/>
    <mergeCell ref="B24:C24"/>
    <mergeCell ref="B25:C25"/>
    <mergeCell ref="C26:E2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H3" sqref="H3"/>
    </sheetView>
  </sheetViews>
  <sheetFormatPr defaultRowHeight="12.75"/>
  <cols>
    <col min="1" max="1" width="6.42578125" style="256" bestFit="1" customWidth="1"/>
    <col min="2" max="2" width="30.5703125" style="256" bestFit="1" customWidth="1"/>
    <col min="3" max="3" width="13.42578125" style="256" customWidth="1"/>
    <col min="4" max="4" width="10.42578125" style="256" customWidth="1"/>
    <col min="5" max="5" width="15.28515625" style="256" customWidth="1"/>
    <col min="6" max="6" width="15.42578125" style="256" customWidth="1"/>
    <col min="7" max="7" width="9.140625" style="256"/>
    <col min="8" max="8" width="12.140625" style="256" bestFit="1" customWidth="1"/>
    <col min="9" max="9" width="11.42578125" style="256" customWidth="1"/>
    <col min="10" max="16384" width="9.140625" style="256"/>
  </cols>
  <sheetData>
    <row r="1" spans="1:10">
      <c r="A1" s="254"/>
      <c r="B1" s="254"/>
      <c r="C1" s="254"/>
      <c r="D1" s="254"/>
      <c r="E1" s="254"/>
      <c r="F1" s="254"/>
      <c r="G1" s="254"/>
      <c r="H1" s="255"/>
      <c r="J1" s="254"/>
    </row>
    <row r="2" spans="1:10">
      <c r="A2" s="254"/>
      <c r="B2" s="254"/>
      <c r="C2" s="254"/>
      <c r="D2" s="254"/>
      <c r="E2" s="254"/>
      <c r="F2" s="254"/>
      <c r="G2" s="254"/>
      <c r="H2" s="257" t="s">
        <v>406</v>
      </c>
      <c r="I2" s="254"/>
      <c r="J2" s="254"/>
    </row>
    <row r="3" spans="1:10">
      <c r="A3" s="254"/>
      <c r="B3" s="254"/>
      <c r="C3" s="254"/>
      <c r="D3" s="254"/>
      <c r="E3" s="254"/>
      <c r="F3" s="254"/>
      <c r="G3" s="254"/>
      <c r="H3" s="257" t="s">
        <v>407</v>
      </c>
      <c r="I3" s="254"/>
      <c r="J3" s="254"/>
    </row>
    <row r="4" spans="1:10">
      <c r="A4" s="254"/>
      <c r="B4" s="254"/>
      <c r="C4" s="254"/>
      <c r="D4" s="254"/>
      <c r="E4" s="254"/>
      <c r="F4" s="254"/>
      <c r="G4" s="254"/>
      <c r="H4" s="254"/>
      <c r="I4" s="254"/>
      <c r="J4" s="254"/>
    </row>
    <row r="5" spans="1:10">
      <c r="A5" s="681" t="s">
        <v>408</v>
      </c>
      <c r="B5" s="682"/>
      <c r="C5" s="682"/>
      <c r="D5" s="682"/>
      <c r="E5" s="682"/>
      <c r="F5" s="682"/>
      <c r="G5" s="682"/>
      <c r="H5" s="682"/>
      <c r="I5" s="682"/>
      <c r="J5" s="682"/>
    </row>
    <row r="6" spans="1:10">
      <c r="A6" s="254"/>
      <c r="B6" s="254"/>
      <c r="C6" s="254"/>
      <c r="D6" s="254"/>
      <c r="E6" s="258" t="s">
        <v>758</v>
      </c>
      <c r="F6" s="254"/>
      <c r="G6" s="254"/>
      <c r="H6" s="254"/>
      <c r="I6" s="254"/>
      <c r="J6" s="254"/>
    </row>
    <row r="7" spans="1:10" ht="15.75">
      <c r="A7" s="683" t="s">
        <v>409</v>
      </c>
      <c r="B7" s="684"/>
      <c r="C7" s="684"/>
      <c r="D7" s="684"/>
      <c r="E7" s="684"/>
      <c r="F7" s="684"/>
      <c r="G7" s="684"/>
      <c r="H7" s="684"/>
      <c r="I7" s="684"/>
      <c r="J7" s="684"/>
    </row>
    <row r="8" spans="1:10">
      <c r="A8" s="254"/>
      <c r="B8" s="254"/>
      <c r="C8" s="254"/>
      <c r="D8" s="254"/>
      <c r="E8" s="259">
        <v>43830</v>
      </c>
      <c r="F8" s="254"/>
      <c r="G8" s="254"/>
      <c r="H8" s="254"/>
      <c r="I8" s="254"/>
      <c r="J8" s="254"/>
    </row>
    <row r="9" spans="1:10">
      <c r="A9" s="685" t="s">
        <v>11</v>
      </c>
      <c r="B9" s="687" t="s">
        <v>12</v>
      </c>
      <c r="C9" s="687" t="s">
        <v>63</v>
      </c>
      <c r="D9" s="687" t="s">
        <v>64</v>
      </c>
      <c r="E9" s="687" t="s">
        <v>65</v>
      </c>
      <c r="F9" s="687"/>
      <c r="G9" s="687" t="s">
        <v>410</v>
      </c>
      <c r="H9" s="687"/>
      <c r="I9" s="687" t="s">
        <v>68</v>
      </c>
      <c r="J9" s="687" t="s">
        <v>247</v>
      </c>
    </row>
    <row r="10" spans="1:10" ht="24">
      <c r="A10" s="686"/>
      <c r="B10" s="687"/>
      <c r="C10" s="687"/>
      <c r="D10" s="687"/>
      <c r="E10" s="260" t="s">
        <v>411</v>
      </c>
      <c r="F10" s="260" t="s">
        <v>412</v>
      </c>
      <c r="G10" s="260" t="s">
        <v>413</v>
      </c>
      <c r="H10" s="260" t="s">
        <v>414</v>
      </c>
      <c r="I10" s="687"/>
      <c r="J10" s="687"/>
    </row>
    <row r="11" spans="1:10">
      <c r="A11" s="261">
        <v>1</v>
      </c>
      <c r="B11" s="262">
        <v>2</v>
      </c>
      <c r="C11" s="262">
        <v>3</v>
      </c>
      <c r="D11" s="262">
        <v>4</v>
      </c>
      <c r="E11" s="262">
        <v>5</v>
      </c>
      <c r="F11" s="262">
        <v>6</v>
      </c>
      <c r="G11" s="262">
        <v>7</v>
      </c>
      <c r="H11" s="261">
        <v>8</v>
      </c>
      <c r="I11" s="262">
        <v>9</v>
      </c>
      <c r="J11" s="262">
        <v>10</v>
      </c>
    </row>
    <row r="12" spans="1:10" ht="24">
      <c r="A12" s="263" t="s">
        <v>251</v>
      </c>
      <c r="B12" s="264" t="s">
        <v>415</v>
      </c>
      <c r="C12" s="265"/>
      <c r="D12" s="266">
        <v>2351.16</v>
      </c>
      <c r="E12" s="267">
        <f t="shared" ref="E12:J12" si="0">+E35</f>
        <v>0</v>
      </c>
      <c r="F12" s="267">
        <f t="shared" si="0"/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2351.16</v>
      </c>
    </row>
    <row r="13" spans="1:10" ht="24">
      <c r="A13" s="260" t="s">
        <v>253</v>
      </c>
      <c r="B13" s="268" t="s">
        <v>416</v>
      </c>
      <c r="C13" s="265"/>
      <c r="D13" s="269">
        <f>+D14+D15</f>
        <v>76848.709999999992</v>
      </c>
      <c r="E13" s="265"/>
      <c r="F13" s="265"/>
      <c r="G13" s="265"/>
      <c r="H13" s="265"/>
      <c r="I13" s="265"/>
      <c r="J13" s="270">
        <f t="shared" ref="J13:J35" si="1">+C13+D13+E13+F13+G13+H13+I13</f>
        <v>76848.709999999992</v>
      </c>
    </row>
    <row r="14" spans="1:10">
      <c r="A14" s="260" t="s">
        <v>417</v>
      </c>
      <c r="B14" s="271" t="s">
        <v>418</v>
      </c>
      <c r="C14" s="265"/>
      <c r="D14" s="269">
        <v>76535.429999999993</v>
      </c>
      <c r="E14" s="265"/>
      <c r="F14" s="265"/>
      <c r="G14" s="265"/>
      <c r="H14" s="265"/>
      <c r="I14" s="265"/>
      <c r="J14" s="270">
        <f t="shared" si="1"/>
        <v>76535.429999999993</v>
      </c>
    </row>
    <row r="15" spans="1:10" ht="24">
      <c r="A15" s="260" t="s">
        <v>419</v>
      </c>
      <c r="B15" s="271" t="s">
        <v>420</v>
      </c>
      <c r="C15" s="265"/>
      <c r="D15" s="269">
        <v>313.27999999999997</v>
      </c>
      <c r="E15" s="265"/>
      <c r="F15" s="265"/>
      <c r="G15" s="265"/>
      <c r="H15" s="265"/>
      <c r="I15" s="265"/>
      <c r="J15" s="270">
        <f t="shared" si="1"/>
        <v>313.27999999999997</v>
      </c>
    </row>
    <row r="16" spans="1:10" ht="24">
      <c r="A16" s="260" t="s">
        <v>256</v>
      </c>
      <c r="B16" s="268" t="s">
        <v>421</v>
      </c>
      <c r="C16" s="265"/>
      <c r="D16" s="267">
        <f>+D17+D18+D19+D20+D21</f>
        <v>-77465.25</v>
      </c>
      <c r="E16" s="272"/>
      <c r="F16" s="272"/>
      <c r="G16" s="272"/>
      <c r="H16" s="272"/>
      <c r="I16" s="272"/>
      <c r="J16" s="273">
        <f t="shared" si="1"/>
        <v>-77465.25</v>
      </c>
    </row>
    <row r="17" spans="1:10">
      <c r="A17" s="260" t="s">
        <v>422</v>
      </c>
      <c r="B17" s="271" t="s">
        <v>423</v>
      </c>
      <c r="C17" s="272"/>
      <c r="D17" s="267"/>
      <c r="E17" s="272"/>
      <c r="F17" s="272"/>
      <c r="G17" s="272"/>
      <c r="H17" s="272"/>
      <c r="I17" s="272"/>
      <c r="J17" s="270">
        <f t="shared" si="1"/>
        <v>0</v>
      </c>
    </row>
    <row r="18" spans="1:10">
      <c r="A18" s="260" t="s">
        <v>424</v>
      </c>
      <c r="B18" s="271" t="s">
        <v>425</v>
      </c>
      <c r="C18" s="272"/>
      <c r="D18" s="267"/>
      <c r="E18" s="272"/>
      <c r="F18" s="272"/>
      <c r="G18" s="272"/>
      <c r="H18" s="272"/>
      <c r="I18" s="272"/>
      <c r="J18" s="270">
        <f t="shared" si="1"/>
        <v>0</v>
      </c>
    </row>
    <row r="19" spans="1:10">
      <c r="A19" s="260" t="s">
        <v>426</v>
      </c>
      <c r="B19" s="271" t="s">
        <v>427</v>
      </c>
      <c r="C19" s="272"/>
      <c r="D19" s="269">
        <v>-77465.25</v>
      </c>
      <c r="E19" s="272"/>
      <c r="F19" s="272"/>
      <c r="G19" s="272"/>
      <c r="H19" s="272"/>
      <c r="I19" s="272"/>
      <c r="J19" s="270">
        <f t="shared" si="1"/>
        <v>-77465.25</v>
      </c>
    </row>
    <row r="20" spans="1:10">
      <c r="A20" s="260" t="s">
        <v>428</v>
      </c>
      <c r="B20" s="271" t="s">
        <v>429</v>
      </c>
      <c r="C20" s="272"/>
      <c r="D20" s="269"/>
      <c r="E20" s="272"/>
      <c r="F20" s="272"/>
      <c r="G20" s="272"/>
      <c r="H20" s="272"/>
      <c r="I20" s="272"/>
      <c r="J20" s="270">
        <f t="shared" si="1"/>
        <v>0</v>
      </c>
    </row>
    <row r="21" spans="1:10">
      <c r="A21" s="260" t="s">
        <v>258</v>
      </c>
      <c r="B21" s="268" t="s">
        <v>430</v>
      </c>
      <c r="C21" s="266"/>
      <c r="D21" s="266"/>
      <c r="E21" s="266"/>
      <c r="F21" s="266"/>
      <c r="G21" s="266"/>
      <c r="H21" s="266"/>
      <c r="I21" s="266"/>
      <c r="J21" s="270">
        <f t="shared" si="1"/>
        <v>0</v>
      </c>
    </row>
    <row r="22" spans="1:10" ht="24">
      <c r="A22" s="263" t="s">
        <v>260</v>
      </c>
      <c r="B22" s="274" t="s">
        <v>431</v>
      </c>
      <c r="C22" s="275"/>
      <c r="D22" s="266">
        <f>+D13+D12+D16</f>
        <v>1734.6199999999953</v>
      </c>
      <c r="E22" s="266"/>
      <c r="F22" s="266"/>
      <c r="G22" s="266"/>
      <c r="H22" s="266"/>
      <c r="I22" s="266"/>
      <c r="J22" s="273">
        <f t="shared" si="1"/>
        <v>1734.6199999999953</v>
      </c>
    </row>
    <row r="23" spans="1:10" ht="24">
      <c r="A23" s="260" t="s">
        <v>262</v>
      </c>
      <c r="B23" s="276" t="s">
        <v>432</v>
      </c>
      <c r="C23" s="266"/>
      <c r="D23" s="266"/>
      <c r="E23" s="266"/>
      <c r="F23" s="266"/>
      <c r="G23" s="266"/>
      <c r="H23" s="266"/>
      <c r="I23" s="266"/>
      <c r="J23" s="270">
        <f t="shared" si="1"/>
        <v>0</v>
      </c>
    </row>
    <row r="24" spans="1:10" ht="36">
      <c r="A24" s="260" t="s">
        <v>264</v>
      </c>
      <c r="B24" s="276" t="s">
        <v>433</v>
      </c>
      <c r="C24" s="266"/>
      <c r="D24" s="266"/>
      <c r="E24" s="266"/>
      <c r="F24" s="266"/>
      <c r="G24" s="266"/>
      <c r="H24" s="266"/>
      <c r="I24" s="266"/>
      <c r="J24" s="270">
        <f t="shared" si="1"/>
        <v>0</v>
      </c>
    </row>
    <row r="25" spans="1:10" ht="24">
      <c r="A25" s="260" t="s">
        <v>266</v>
      </c>
      <c r="B25" s="277" t="s">
        <v>434</v>
      </c>
      <c r="C25" s="266"/>
      <c r="D25" s="266"/>
      <c r="E25" s="266"/>
      <c r="F25" s="266"/>
      <c r="G25" s="266"/>
      <c r="H25" s="266"/>
      <c r="I25" s="266"/>
      <c r="J25" s="270">
        <f t="shared" si="1"/>
        <v>0</v>
      </c>
    </row>
    <row r="26" spans="1:10" ht="24">
      <c r="A26" s="260" t="s">
        <v>268</v>
      </c>
      <c r="B26" s="277" t="s">
        <v>435</v>
      </c>
      <c r="C26" s="266"/>
      <c r="D26" s="266"/>
      <c r="E26" s="266"/>
      <c r="F26" s="266"/>
      <c r="G26" s="266"/>
      <c r="H26" s="266"/>
      <c r="I26" s="266"/>
      <c r="J26" s="270">
        <f t="shared" si="1"/>
        <v>0</v>
      </c>
    </row>
    <row r="27" spans="1:10" ht="48">
      <c r="A27" s="260" t="s">
        <v>270</v>
      </c>
      <c r="B27" s="277" t="s">
        <v>436</v>
      </c>
      <c r="C27" s="266"/>
      <c r="D27" s="266"/>
      <c r="E27" s="266"/>
      <c r="F27" s="266"/>
      <c r="G27" s="266"/>
      <c r="H27" s="266"/>
      <c r="I27" s="266"/>
      <c r="J27" s="270">
        <f t="shared" si="1"/>
        <v>0</v>
      </c>
    </row>
    <row r="28" spans="1:10">
      <c r="A28" s="260" t="s">
        <v>437</v>
      </c>
      <c r="B28" s="278" t="s">
        <v>423</v>
      </c>
      <c r="C28" s="266"/>
      <c r="D28" s="266"/>
      <c r="E28" s="266"/>
      <c r="F28" s="266"/>
      <c r="G28" s="266"/>
      <c r="H28" s="266"/>
      <c r="I28" s="266"/>
      <c r="J28" s="270">
        <f t="shared" si="1"/>
        <v>0</v>
      </c>
    </row>
    <row r="29" spans="1:10">
      <c r="A29" s="260" t="s">
        <v>438</v>
      </c>
      <c r="B29" s="278" t="s">
        <v>425</v>
      </c>
      <c r="C29" s="266"/>
      <c r="D29" s="266"/>
      <c r="E29" s="266"/>
      <c r="F29" s="266"/>
      <c r="G29" s="266"/>
      <c r="H29" s="266"/>
      <c r="I29" s="266"/>
      <c r="J29" s="270">
        <f t="shared" si="1"/>
        <v>0</v>
      </c>
    </row>
    <row r="30" spans="1:10">
      <c r="A30" s="260" t="s">
        <v>439</v>
      </c>
      <c r="B30" s="278" t="s">
        <v>427</v>
      </c>
      <c r="C30" s="266"/>
      <c r="D30" s="266"/>
      <c r="E30" s="266"/>
      <c r="F30" s="266"/>
      <c r="G30" s="266"/>
      <c r="H30" s="266"/>
      <c r="I30" s="266"/>
      <c r="J30" s="270">
        <f t="shared" si="1"/>
        <v>0</v>
      </c>
    </row>
    <row r="31" spans="1:10">
      <c r="A31" s="260" t="s">
        <v>440</v>
      </c>
      <c r="B31" s="278" t="s">
        <v>429</v>
      </c>
      <c r="C31" s="266"/>
      <c r="D31" s="266"/>
      <c r="E31" s="266"/>
      <c r="F31" s="266"/>
      <c r="G31" s="266"/>
      <c r="H31" s="266"/>
      <c r="I31" s="266"/>
      <c r="J31" s="270">
        <f t="shared" si="1"/>
        <v>0</v>
      </c>
    </row>
    <row r="32" spans="1:10">
      <c r="A32" s="260" t="s">
        <v>272</v>
      </c>
      <c r="B32" s="277" t="s">
        <v>441</v>
      </c>
      <c r="C32" s="266"/>
      <c r="D32" s="266"/>
      <c r="E32" s="266"/>
      <c r="F32" s="266"/>
      <c r="G32" s="266"/>
      <c r="H32" s="266"/>
      <c r="I32" s="266"/>
      <c r="J32" s="270">
        <f t="shared" si="1"/>
        <v>0</v>
      </c>
    </row>
    <row r="33" spans="1:10" ht="36">
      <c r="A33" s="263" t="s">
        <v>273</v>
      </c>
      <c r="B33" s="279" t="s">
        <v>442</v>
      </c>
      <c r="C33" s="266"/>
      <c r="D33" s="266"/>
      <c r="E33" s="266"/>
      <c r="F33" s="266"/>
      <c r="G33" s="266"/>
      <c r="H33" s="266"/>
      <c r="I33" s="266"/>
      <c r="J33" s="270">
        <f t="shared" si="1"/>
        <v>0</v>
      </c>
    </row>
    <row r="34" spans="1:10" ht="24">
      <c r="A34" s="263" t="s">
        <v>274</v>
      </c>
      <c r="B34" s="279" t="s">
        <v>443</v>
      </c>
      <c r="C34" s="266"/>
      <c r="D34" s="266">
        <f>+D22</f>
        <v>1734.6199999999953</v>
      </c>
      <c r="E34" s="266"/>
      <c r="F34" s="266"/>
      <c r="G34" s="266"/>
      <c r="H34" s="266"/>
      <c r="I34" s="266"/>
      <c r="J34" s="273">
        <f t="shared" si="1"/>
        <v>1734.6199999999953</v>
      </c>
    </row>
    <row r="35" spans="1:10" ht="24">
      <c r="A35" s="263" t="s">
        <v>276</v>
      </c>
      <c r="B35" s="279" t="s">
        <v>444</v>
      </c>
      <c r="C35" s="266"/>
      <c r="D35" s="266">
        <f>+D12</f>
        <v>2351.16</v>
      </c>
      <c r="E35" s="266"/>
      <c r="F35" s="266"/>
      <c r="G35" s="266"/>
      <c r="H35" s="266"/>
      <c r="I35" s="266"/>
      <c r="J35" s="273">
        <f t="shared" si="1"/>
        <v>2351.16</v>
      </c>
    </row>
    <row r="36" spans="1:10">
      <c r="A36" s="280"/>
      <c r="B36" s="280"/>
      <c r="C36" s="254"/>
      <c r="D36" s="254"/>
      <c r="E36" s="281" t="s">
        <v>445</v>
      </c>
      <c r="F36" s="254"/>
      <c r="G36" s="254"/>
      <c r="H36" s="254"/>
      <c r="I36" s="254"/>
      <c r="J36" s="254"/>
    </row>
    <row r="37" spans="1:10" ht="12.75" customHeight="1">
      <c r="A37" s="680" t="s">
        <v>446</v>
      </c>
      <c r="B37" s="680"/>
      <c r="C37" s="680"/>
      <c r="D37" s="680"/>
      <c r="E37" s="680"/>
      <c r="F37" s="680"/>
      <c r="G37" s="680"/>
      <c r="H37" s="254"/>
      <c r="I37" s="254"/>
      <c r="J37" s="254"/>
    </row>
    <row r="38" spans="1:10">
      <c r="A38" s="254"/>
      <c r="B38" s="254"/>
      <c r="C38" s="254"/>
      <c r="D38" s="254"/>
      <c r="E38" s="254"/>
      <c r="F38" s="254"/>
      <c r="G38" s="254"/>
      <c r="H38" s="254"/>
      <c r="I38" s="254"/>
      <c r="J38" s="254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>
      <selection activeCell="H36" sqref="H36"/>
    </sheetView>
  </sheetViews>
  <sheetFormatPr defaultRowHeight="12.75"/>
  <cols>
    <col min="1" max="1" width="6.42578125" style="256" bestFit="1" customWidth="1"/>
    <col min="2" max="2" width="30.5703125" style="256" bestFit="1" customWidth="1"/>
    <col min="3" max="3" width="13.42578125" style="256" customWidth="1"/>
    <col min="4" max="4" width="10.42578125" style="256" customWidth="1"/>
    <col min="5" max="5" width="18" style="256" customWidth="1"/>
    <col min="6" max="6" width="15.42578125" style="256" customWidth="1"/>
    <col min="7" max="7" width="9.140625" style="256"/>
    <col min="8" max="8" width="12.140625" style="256" bestFit="1" customWidth="1"/>
    <col min="9" max="9" width="11.42578125" style="256" customWidth="1"/>
    <col min="10" max="16384" width="9.140625" style="256"/>
  </cols>
  <sheetData>
    <row r="1" spans="1:10" ht="15">
      <c r="A1" s="282"/>
      <c r="B1" s="282"/>
      <c r="C1" s="282"/>
      <c r="D1" s="239"/>
      <c r="E1" s="283" t="s">
        <v>447</v>
      </c>
      <c r="F1" s="284"/>
      <c r="G1" s="285"/>
      <c r="H1" s="285"/>
      <c r="I1" s="285"/>
      <c r="J1" s="285"/>
    </row>
    <row r="2" spans="1:10" ht="15">
      <c r="A2" s="282"/>
      <c r="B2" s="282"/>
      <c r="C2" s="286"/>
      <c r="D2" s="287" t="s">
        <v>448</v>
      </c>
      <c r="E2" s="287"/>
      <c r="F2" s="284"/>
      <c r="G2" s="288"/>
      <c r="H2" s="288"/>
      <c r="I2" s="288"/>
      <c r="J2" s="289"/>
    </row>
    <row r="3" spans="1:10" ht="15">
      <c r="A3" s="282"/>
      <c r="B3" s="282"/>
      <c r="C3" s="286"/>
      <c r="D3" s="287"/>
      <c r="E3" s="287"/>
      <c r="F3" s="284"/>
      <c r="G3" s="288"/>
      <c r="H3" s="288"/>
      <c r="I3" s="288"/>
      <c r="J3" s="289"/>
    </row>
    <row r="4" spans="1:10" ht="15.75" customHeight="1">
      <c r="A4" s="695" t="s">
        <v>449</v>
      </c>
      <c r="B4" s="695"/>
      <c r="C4" s="695"/>
      <c r="D4" s="695"/>
      <c r="E4" s="695"/>
      <c r="F4" s="284"/>
      <c r="G4" s="288"/>
      <c r="H4" s="288"/>
      <c r="I4" s="288"/>
      <c r="J4" s="289"/>
    </row>
    <row r="5" spans="1:10" ht="15.75">
      <c r="A5" s="290"/>
      <c r="B5" s="290"/>
      <c r="C5" s="290"/>
      <c r="D5" s="290"/>
      <c r="E5" s="290"/>
      <c r="F5" s="284"/>
      <c r="G5" s="291"/>
      <c r="H5" s="291"/>
      <c r="I5" s="291"/>
      <c r="J5" s="292"/>
    </row>
    <row r="6" spans="1:10" ht="15.75" customHeight="1">
      <c r="A6" s="696" t="s">
        <v>450</v>
      </c>
      <c r="B6" s="696"/>
      <c r="C6" s="696"/>
      <c r="D6" s="696"/>
      <c r="E6" s="696"/>
      <c r="F6" s="284"/>
      <c r="G6" s="291"/>
      <c r="H6" s="291"/>
      <c r="I6" s="291"/>
      <c r="J6" s="289"/>
    </row>
    <row r="7" spans="1:10" ht="15">
      <c r="A7" s="282"/>
      <c r="B7" s="282"/>
      <c r="C7" s="282"/>
      <c r="D7" s="282"/>
      <c r="E7" s="282"/>
      <c r="F7" s="284"/>
      <c r="G7" s="291"/>
      <c r="H7" s="291"/>
      <c r="I7" s="291"/>
      <c r="J7" s="289"/>
    </row>
    <row r="8" spans="1:10" ht="38.25">
      <c r="A8" s="293" t="s">
        <v>11</v>
      </c>
      <c r="B8" s="697" t="s">
        <v>378</v>
      </c>
      <c r="C8" s="698"/>
      <c r="D8" s="293" t="s">
        <v>147</v>
      </c>
      <c r="E8" s="293" t="s">
        <v>148</v>
      </c>
      <c r="F8" s="284"/>
      <c r="G8" s="291"/>
      <c r="H8" s="291"/>
      <c r="I8" s="291"/>
      <c r="J8" s="289"/>
    </row>
    <row r="9" spans="1:10" ht="15">
      <c r="A9" s="294">
        <v>1</v>
      </c>
      <c r="B9" s="699">
        <v>2</v>
      </c>
      <c r="C9" s="700"/>
      <c r="D9" s="294">
        <v>3</v>
      </c>
      <c r="E9" s="294">
        <v>4</v>
      </c>
      <c r="F9" s="284"/>
      <c r="G9" s="291"/>
      <c r="H9" s="291"/>
      <c r="I9" s="291"/>
      <c r="J9" s="289"/>
    </row>
    <row r="10" spans="1:10" ht="15">
      <c r="A10" s="295" t="s">
        <v>251</v>
      </c>
      <c r="B10" s="701" t="s">
        <v>451</v>
      </c>
      <c r="C10" s="702"/>
      <c r="D10" s="296">
        <f>SUM(D11:D17)</f>
        <v>9992.07</v>
      </c>
      <c r="E10" s="296">
        <f>SUM(E11:E17)</f>
        <v>5820.56</v>
      </c>
      <c r="F10" s="284"/>
      <c r="G10" s="297"/>
      <c r="H10" s="297"/>
      <c r="I10" s="297"/>
      <c r="J10" s="289"/>
    </row>
    <row r="11" spans="1:10" ht="15">
      <c r="A11" s="298" t="s">
        <v>380</v>
      </c>
      <c r="B11" s="693" t="s">
        <v>452</v>
      </c>
      <c r="C11" s="694"/>
      <c r="D11" s="299"/>
      <c r="E11" s="299"/>
      <c r="F11" s="284"/>
      <c r="G11" s="297"/>
      <c r="H11" s="297"/>
      <c r="I11" s="297"/>
      <c r="J11" s="292"/>
    </row>
    <row r="12" spans="1:10" ht="15">
      <c r="A12" s="298" t="s">
        <v>382</v>
      </c>
      <c r="B12" s="693" t="s">
        <v>453</v>
      </c>
      <c r="C12" s="694"/>
      <c r="D12" s="299"/>
      <c r="E12" s="299"/>
      <c r="F12" s="284"/>
      <c r="G12" s="297"/>
      <c r="H12" s="297"/>
      <c r="I12" s="297"/>
      <c r="J12" s="289"/>
    </row>
    <row r="13" spans="1:10" ht="15">
      <c r="A13" s="298" t="s">
        <v>306</v>
      </c>
      <c r="B13" s="693" t="s">
        <v>454</v>
      </c>
      <c r="C13" s="694"/>
      <c r="D13" s="299"/>
      <c r="E13" s="299"/>
      <c r="F13" s="284"/>
      <c r="G13" s="297"/>
      <c r="H13" s="297"/>
      <c r="I13" s="297"/>
      <c r="J13" s="289"/>
    </row>
    <row r="14" spans="1:10" ht="15">
      <c r="A14" s="300" t="s">
        <v>393</v>
      </c>
      <c r="B14" s="693" t="s">
        <v>455</v>
      </c>
      <c r="C14" s="694"/>
      <c r="D14" s="299"/>
      <c r="E14" s="299"/>
      <c r="F14" s="284"/>
      <c r="G14" s="297"/>
      <c r="H14" s="297"/>
      <c r="I14" s="297"/>
      <c r="J14" s="289"/>
    </row>
    <row r="15" spans="1:10" ht="15">
      <c r="A15" s="301" t="s">
        <v>395</v>
      </c>
      <c r="B15" s="693" t="s">
        <v>456</v>
      </c>
      <c r="C15" s="694"/>
      <c r="D15" s="302"/>
      <c r="E15" s="303"/>
      <c r="F15" s="284"/>
      <c r="G15" s="297"/>
      <c r="H15" s="297"/>
      <c r="I15" s="297"/>
      <c r="J15" s="289"/>
    </row>
    <row r="16" spans="1:10" ht="15">
      <c r="A16" s="301" t="s">
        <v>397</v>
      </c>
      <c r="B16" s="693" t="s">
        <v>457</v>
      </c>
      <c r="C16" s="694"/>
      <c r="D16" s="302">
        <v>9992.07</v>
      </c>
      <c r="E16" s="302">
        <v>5820.56</v>
      </c>
      <c r="F16" s="284"/>
      <c r="G16" s="297"/>
      <c r="H16" s="297"/>
      <c r="I16" s="297"/>
      <c r="J16" s="289"/>
    </row>
    <row r="17" spans="1:10" ht="15">
      <c r="A17" s="300" t="s">
        <v>399</v>
      </c>
      <c r="B17" s="693" t="s">
        <v>458</v>
      </c>
      <c r="C17" s="694"/>
      <c r="D17" s="299"/>
      <c r="E17" s="299"/>
      <c r="F17" s="284"/>
      <c r="G17" s="297"/>
      <c r="H17" s="297"/>
      <c r="I17" s="297"/>
      <c r="J17" s="289"/>
    </row>
    <row r="18" spans="1:10" ht="22.5" customHeight="1">
      <c r="A18" s="295" t="s">
        <v>253</v>
      </c>
      <c r="B18" s="688" t="s">
        <v>459</v>
      </c>
      <c r="C18" s="689"/>
      <c r="D18" s="296"/>
      <c r="E18" s="296"/>
      <c r="F18" s="284"/>
      <c r="G18" s="297"/>
      <c r="H18" s="297"/>
      <c r="I18" s="297"/>
      <c r="J18" s="289"/>
    </row>
    <row r="19" spans="1:10" ht="18.75" customHeight="1">
      <c r="A19" s="295" t="s">
        <v>256</v>
      </c>
      <c r="B19" s="304" t="s">
        <v>165</v>
      </c>
      <c r="C19" s="305"/>
      <c r="D19" s="293">
        <f>SUM(D10)+SUM(D18)</f>
        <v>9992.07</v>
      </c>
      <c r="E19" s="293">
        <f>SUM(E10)+SUM(E18)</f>
        <v>5820.56</v>
      </c>
      <c r="F19" s="284"/>
      <c r="G19" s="297"/>
      <c r="H19" s="297"/>
      <c r="I19" s="297"/>
      <c r="J19" s="289"/>
    </row>
    <row r="20" spans="1:10" ht="21.75" customHeight="1">
      <c r="A20" s="306" t="s">
        <v>460</v>
      </c>
      <c r="B20" s="307"/>
      <c r="C20" s="307"/>
      <c r="D20" s="308"/>
      <c r="E20" s="308"/>
      <c r="F20" s="284"/>
      <c r="G20" s="297"/>
      <c r="H20" s="297"/>
      <c r="I20" s="297"/>
      <c r="J20" s="289"/>
    </row>
    <row r="21" spans="1:10" ht="33.75" customHeight="1">
      <c r="A21" s="690" t="s">
        <v>461</v>
      </c>
      <c r="B21" s="691"/>
      <c r="C21" s="691"/>
      <c r="D21" s="691"/>
      <c r="E21" s="691"/>
      <c r="F21" s="284"/>
      <c r="G21" s="297"/>
      <c r="H21" s="297"/>
      <c r="I21" s="297"/>
      <c r="J21" s="289"/>
    </row>
    <row r="22" spans="1:10" ht="15">
      <c r="A22" s="692" t="s">
        <v>462</v>
      </c>
      <c r="B22" s="692"/>
      <c r="C22" s="692"/>
      <c r="D22" s="692"/>
      <c r="E22" s="692"/>
      <c r="F22" s="284"/>
      <c r="G22" s="297"/>
      <c r="H22" s="297"/>
      <c r="I22" s="297"/>
      <c r="J22" s="289"/>
    </row>
    <row r="23" spans="1:10" ht="15">
      <c r="A23" s="309"/>
      <c r="B23" s="309"/>
      <c r="C23" s="309"/>
      <c r="D23" s="309"/>
      <c r="E23" s="309"/>
      <c r="F23" s="284"/>
      <c r="G23" s="297"/>
      <c r="H23" s="297"/>
      <c r="I23" s="297"/>
      <c r="J23" s="292"/>
    </row>
    <row r="24" spans="1:10" ht="15">
      <c r="A24" s="309"/>
      <c r="B24" s="309"/>
      <c r="C24" s="309"/>
      <c r="D24" s="309"/>
      <c r="E24" s="309"/>
      <c r="F24" s="284"/>
      <c r="G24" s="297"/>
      <c r="H24" s="297"/>
      <c r="I24" s="297"/>
      <c r="J24" s="292"/>
    </row>
    <row r="25" spans="1:10">
      <c r="A25" s="310"/>
      <c r="B25" s="310"/>
      <c r="C25" s="310"/>
      <c r="D25" s="310"/>
      <c r="E25" s="311"/>
      <c r="F25" s="310"/>
      <c r="G25" s="280"/>
      <c r="H25" s="280"/>
      <c r="I25" s="280"/>
      <c r="J25" s="280"/>
    </row>
    <row r="26" spans="1:10" ht="15">
      <c r="A26" s="284"/>
      <c r="B26" s="284"/>
      <c r="C26" s="284"/>
      <c r="D26" s="284"/>
      <c r="E26" s="284"/>
      <c r="F26" s="284"/>
      <c r="G26" s="311"/>
      <c r="H26" s="280"/>
      <c r="I26" s="280"/>
      <c r="J26" s="280"/>
    </row>
    <row r="27" spans="1:10" ht="15">
      <c r="A27" s="284"/>
      <c r="B27" s="284"/>
      <c r="C27" s="284"/>
      <c r="D27" s="284"/>
      <c r="E27" s="284"/>
      <c r="F27" s="284"/>
      <c r="G27" s="254"/>
      <c r="H27" s="254"/>
      <c r="I27" s="254"/>
      <c r="J27" s="254"/>
    </row>
    <row r="28" spans="1:10" ht="15">
      <c r="A28" s="284"/>
      <c r="B28" s="284"/>
      <c r="C28" s="284"/>
      <c r="D28" s="284"/>
      <c r="E28" s="284"/>
      <c r="F28" s="284"/>
    </row>
  </sheetData>
  <mergeCells count="15">
    <mergeCell ref="B11:C11"/>
    <mergeCell ref="A4:E4"/>
    <mergeCell ref="A6:E6"/>
    <mergeCell ref="B8:C8"/>
    <mergeCell ref="B9:C9"/>
    <mergeCell ref="B10:C10"/>
    <mergeCell ref="B18:C18"/>
    <mergeCell ref="A21:E21"/>
    <mergeCell ref="A22:E22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A5" sqref="A5:R5"/>
    </sheetView>
  </sheetViews>
  <sheetFormatPr defaultRowHeight="15"/>
  <cols>
    <col min="1" max="1" width="5.85546875" style="312" customWidth="1"/>
    <col min="2" max="2" width="0.28515625" style="284" customWidth="1"/>
    <col min="3" max="3" width="1.5703125" style="284" customWidth="1"/>
    <col min="4" max="4" width="24" style="284" customWidth="1"/>
    <col min="5" max="9" width="8.28515625" style="284" customWidth="1"/>
    <col min="10" max="10" width="10.140625" style="284" bestFit="1" customWidth="1"/>
    <col min="11" max="11" width="9.42578125" style="284" customWidth="1"/>
    <col min="12" max="12" width="8.28515625" style="284" customWidth="1"/>
    <col min="13" max="13" width="10.42578125" style="284" customWidth="1"/>
    <col min="14" max="14" width="8.28515625" style="284" customWidth="1"/>
    <col min="15" max="15" width="10.85546875" style="284" customWidth="1"/>
    <col min="16" max="17" width="8.28515625" style="284" customWidth="1"/>
    <col min="18" max="18" width="10.85546875" style="284" customWidth="1"/>
    <col min="19" max="16384" width="9.140625" style="284"/>
  </cols>
  <sheetData>
    <row r="1" spans="1:18">
      <c r="N1" s="313"/>
    </row>
    <row r="2" spans="1:18">
      <c r="A2" s="238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N2" s="235" t="s">
        <v>463</v>
      </c>
      <c r="O2" s="283"/>
      <c r="P2" s="283"/>
      <c r="Q2" s="283"/>
      <c r="R2" s="283"/>
    </row>
    <row r="3" spans="1:18" ht="14.25" customHeight="1">
      <c r="A3" s="238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38"/>
      <c r="N3" s="238" t="s">
        <v>2</v>
      </c>
      <c r="O3" s="238"/>
      <c r="P3" s="238"/>
      <c r="Q3" s="238"/>
    </row>
    <row r="4" spans="1:18" ht="4.5" customHeight="1">
      <c r="A4" s="238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38"/>
      <c r="N4" s="238"/>
      <c r="O4" s="238"/>
      <c r="P4" s="238"/>
      <c r="Q4" s="238"/>
      <c r="R4" s="238"/>
    </row>
    <row r="5" spans="1:18" ht="31.5" customHeight="1">
      <c r="A5" s="695" t="s">
        <v>464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</row>
    <row r="6" spans="1:18" ht="15" customHeight="1">
      <c r="A6" s="238"/>
      <c r="B6" s="282"/>
      <c r="C6" s="282"/>
      <c r="D6" s="282"/>
      <c r="E6" s="282"/>
      <c r="F6" s="282"/>
      <c r="G6" s="282"/>
      <c r="H6" s="282"/>
      <c r="I6" s="314" t="s">
        <v>758</v>
      </c>
      <c r="J6" s="314"/>
      <c r="K6" s="282"/>
      <c r="L6" s="282"/>
      <c r="M6" s="282"/>
      <c r="N6" s="282"/>
      <c r="O6" s="282"/>
      <c r="P6" s="282"/>
      <c r="Q6" s="282"/>
      <c r="R6" s="282"/>
    </row>
    <row r="7" spans="1:18" ht="22.5" customHeight="1">
      <c r="A7" s="695" t="s">
        <v>465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</row>
    <row r="8" spans="1:18" ht="13.5" customHeight="1">
      <c r="A8" s="238"/>
      <c r="B8" s="282"/>
      <c r="C8" s="282"/>
      <c r="D8" s="282"/>
      <c r="E8" s="282"/>
      <c r="F8" s="282"/>
      <c r="G8" s="282"/>
      <c r="H8" s="282"/>
      <c r="I8" s="282"/>
      <c r="J8" s="315">
        <v>43830</v>
      </c>
      <c r="K8" s="282"/>
      <c r="L8" s="282"/>
      <c r="M8" s="282"/>
      <c r="N8" s="282"/>
      <c r="O8" s="282"/>
      <c r="P8" s="282"/>
      <c r="Q8" s="282"/>
      <c r="R8" s="282"/>
    </row>
    <row r="9" spans="1:18" ht="27" customHeight="1">
      <c r="A9" s="697" t="s">
        <v>466</v>
      </c>
      <c r="B9" s="725" t="s">
        <v>12</v>
      </c>
      <c r="C9" s="725"/>
      <c r="D9" s="725"/>
      <c r="E9" s="697" t="s">
        <v>31</v>
      </c>
      <c r="F9" s="697" t="s">
        <v>33</v>
      </c>
      <c r="G9" s="697"/>
      <c r="H9" s="697" t="s">
        <v>467</v>
      </c>
      <c r="I9" s="697" t="s">
        <v>468</v>
      </c>
      <c r="J9" s="697" t="s">
        <v>39</v>
      </c>
      <c r="K9" s="697" t="s">
        <v>469</v>
      </c>
      <c r="L9" s="697" t="s">
        <v>470</v>
      </c>
      <c r="M9" s="697" t="s">
        <v>45</v>
      </c>
      <c r="N9" s="697" t="s">
        <v>471</v>
      </c>
      <c r="O9" s="697"/>
      <c r="P9" s="697" t="s">
        <v>472</v>
      </c>
      <c r="Q9" s="697" t="s">
        <v>473</v>
      </c>
      <c r="R9" s="697" t="s">
        <v>247</v>
      </c>
    </row>
    <row r="10" spans="1:18" ht="51">
      <c r="A10" s="697"/>
      <c r="B10" s="725"/>
      <c r="C10" s="725"/>
      <c r="D10" s="725"/>
      <c r="E10" s="697"/>
      <c r="F10" s="293" t="s">
        <v>474</v>
      </c>
      <c r="G10" s="293" t="s">
        <v>475</v>
      </c>
      <c r="H10" s="697"/>
      <c r="I10" s="697"/>
      <c r="J10" s="697"/>
      <c r="K10" s="697"/>
      <c r="L10" s="697"/>
      <c r="M10" s="697"/>
      <c r="N10" s="293" t="s">
        <v>476</v>
      </c>
      <c r="O10" s="293" t="s">
        <v>471</v>
      </c>
      <c r="P10" s="697"/>
      <c r="Q10" s="697"/>
      <c r="R10" s="697"/>
    </row>
    <row r="11" spans="1:18">
      <c r="A11" s="316">
        <v>1</v>
      </c>
      <c r="B11" s="718">
        <v>2</v>
      </c>
      <c r="C11" s="718"/>
      <c r="D11" s="718"/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6">
        <v>11</v>
      </c>
      <c r="N11" s="316">
        <v>12</v>
      </c>
      <c r="O11" s="316">
        <v>13</v>
      </c>
      <c r="P11" s="316">
        <v>14</v>
      </c>
      <c r="Q11" s="316">
        <v>15</v>
      </c>
      <c r="R11" s="316">
        <v>16</v>
      </c>
    </row>
    <row r="12" spans="1:18" ht="39.950000000000003" customHeight="1">
      <c r="A12" s="317" t="s">
        <v>251</v>
      </c>
      <c r="B12" s="701" t="s">
        <v>477</v>
      </c>
      <c r="C12" s="719"/>
      <c r="D12" s="720"/>
      <c r="E12" s="293"/>
      <c r="F12" s="293"/>
      <c r="G12" s="293">
        <v>79.64</v>
      </c>
      <c r="H12" s="293"/>
      <c r="I12" s="293"/>
      <c r="J12" s="293">
        <v>28033.919999999998</v>
      </c>
      <c r="K12" s="293">
        <v>60544.99</v>
      </c>
      <c r="L12" s="293"/>
      <c r="M12" s="318">
        <v>29748.57</v>
      </c>
      <c r="N12" s="293"/>
      <c r="O12" s="293">
        <v>5105.46</v>
      </c>
      <c r="P12" s="293"/>
      <c r="Q12" s="293"/>
      <c r="R12" s="318">
        <f>+E12+F12+G12+H12+I12+J12+K12+L12+M12+N12+O12+P12+Q12</f>
        <v>123512.58</v>
      </c>
    </row>
    <row r="13" spans="1:18" ht="25.5" customHeight="1">
      <c r="A13" s="319" t="s">
        <v>253</v>
      </c>
      <c r="B13" s="320"/>
      <c r="C13" s="704" t="s">
        <v>478</v>
      </c>
      <c r="D13" s="705"/>
      <c r="E13" s="321">
        <f>+E14+E15</f>
        <v>0</v>
      </c>
      <c r="F13" s="321">
        <f t="shared" ref="F13:R13" si="0">+F14+F15</f>
        <v>0</v>
      </c>
      <c r="G13" s="321">
        <f t="shared" si="0"/>
        <v>0</v>
      </c>
      <c r="H13" s="321">
        <f t="shared" si="0"/>
        <v>0</v>
      </c>
      <c r="I13" s="321">
        <f t="shared" si="0"/>
        <v>0</v>
      </c>
      <c r="J13" s="321">
        <f t="shared" si="0"/>
        <v>0</v>
      </c>
      <c r="K13" s="321">
        <f t="shared" si="0"/>
        <v>0</v>
      </c>
      <c r="L13" s="321">
        <f t="shared" si="0"/>
        <v>0</v>
      </c>
      <c r="M13" s="321">
        <f t="shared" si="0"/>
        <v>0</v>
      </c>
      <c r="N13" s="321">
        <f t="shared" si="0"/>
        <v>0</v>
      </c>
      <c r="O13" s="321">
        <f t="shared" si="0"/>
        <v>4132.18</v>
      </c>
      <c r="P13" s="321">
        <f t="shared" si="0"/>
        <v>0</v>
      </c>
      <c r="Q13" s="321">
        <f t="shared" si="0"/>
        <v>0</v>
      </c>
      <c r="R13" s="322">
        <f t="shared" si="0"/>
        <v>4132.18</v>
      </c>
    </row>
    <row r="14" spans="1:18" ht="25.5">
      <c r="A14" s="323" t="s">
        <v>417</v>
      </c>
      <c r="B14" s="324" t="s">
        <v>479</v>
      </c>
      <c r="C14" s="325"/>
      <c r="D14" s="326" t="s">
        <v>480</v>
      </c>
      <c r="E14" s="302"/>
      <c r="F14" s="296"/>
      <c r="G14" s="296"/>
      <c r="H14" s="296"/>
      <c r="I14" s="296"/>
      <c r="J14" s="296"/>
      <c r="K14" s="296"/>
      <c r="L14" s="296"/>
      <c r="M14" s="296"/>
      <c r="N14" s="296"/>
      <c r="O14" s="296">
        <v>4132.18</v>
      </c>
      <c r="P14" s="296"/>
      <c r="Q14" s="296"/>
      <c r="R14" s="318">
        <f t="shared" ref="R14:R45" si="1">+E14+F14+G14+H14+I14+J14+K14+L14+M14+N14+O14+P14+Q14</f>
        <v>4132.18</v>
      </c>
    </row>
    <row r="15" spans="1:18" ht="25.5">
      <c r="A15" s="316" t="s">
        <v>419</v>
      </c>
      <c r="B15" s="325"/>
      <c r="C15" s="325"/>
      <c r="D15" s="327" t="s">
        <v>481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3"/>
      <c r="Q15" s="293"/>
      <c r="R15" s="318">
        <f t="shared" si="1"/>
        <v>0</v>
      </c>
    </row>
    <row r="16" spans="1:18" ht="51" customHeight="1">
      <c r="A16" s="319" t="s">
        <v>256</v>
      </c>
      <c r="B16" s="721" t="s">
        <v>482</v>
      </c>
      <c r="C16" s="722"/>
      <c r="D16" s="723"/>
      <c r="E16" s="321">
        <f>+E17+E18+E19</f>
        <v>0</v>
      </c>
      <c r="F16" s="321">
        <f t="shared" ref="F16:R16" si="2">+F17+F18+F19</f>
        <v>0</v>
      </c>
      <c r="G16" s="321">
        <f t="shared" si="2"/>
        <v>0</v>
      </c>
      <c r="H16" s="321">
        <f t="shared" si="2"/>
        <v>0</v>
      </c>
      <c r="I16" s="321">
        <f t="shared" si="2"/>
        <v>0</v>
      </c>
      <c r="J16" s="321">
        <f t="shared" si="2"/>
        <v>-1274.04</v>
      </c>
      <c r="K16" s="321">
        <f t="shared" si="2"/>
        <v>-6661.26</v>
      </c>
      <c r="L16" s="321">
        <f t="shared" si="2"/>
        <v>0</v>
      </c>
      <c r="M16" s="321">
        <f t="shared" si="2"/>
        <v>-1273.17</v>
      </c>
      <c r="N16" s="321">
        <f t="shared" si="2"/>
        <v>0</v>
      </c>
      <c r="O16" s="321">
        <f t="shared" si="2"/>
        <v>0</v>
      </c>
      <c r="P16" s="321">
        <f t="shared" si="2"/>
        <v>0</v>
      </c>
      <c r="Q16" s="321">
        <f t="shared" si="2"/>
        <v>0</v>
      </c>
      <c r="R16" s="322">
        <f t="shared" si="2"/>
        <v>-9208.4700000000012</v>
      </c>
    </row>
    <row r="17" spans="1:18">
      <c r="A17" s="328" t="s">
        <v>422</v>
      </c>
      <c r="B17" s="329"/>
      <c r="C17" s="325"/>
      <c r="D17" s="326" t="s">
        <v>483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3"/>
      <c r="Q17" s="293"/>
      <c r="R17" s="318">
        <f t="shared" si="1"/>
        <v>0</v>
      </c>
    </row>
    <row r="18" spans="1:18">
      <c r="A18" s="319" t="s">
        <v>424</v>
      </c>
      <c r="B18" s="329"/>
      <c r="C18" s="325"/>
      <c r="D18" s="326" t="s">
        <v>484</v>
      </c>
      <c r="E18" s="302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3"/>
      <c r="Q18" s="293"/>
      <c r="R18" s="318">
        <f t="shared" si="1"/>
        <v>0</v>
      </c>
    </row>
    <row r="19" spans="1:18">
      <c r="A19" s="319" t="s">
        <v>426</v>
      </c>
      <c r="B19" s="329"/>
      <c r="C19" s="325"/>
      <c r="D19" s="326" t="s">
        <v>485</v>
      </c>
      <c r="E19" s="302"/>
      <c r="F19" s="296"/>
      <c r="G19" s="296"/>
      <c r="H19" s="296"/>
      <c r="I19" s="296"/>
      <c r="J19" s="296">
        <v>-1274.04</v>
      </c>
      <c r="K19" s="296">
        <v>-6661.26</v>
      </c>
      <c r="L19" s="296"/>
      <c r="M19" s="296">
        <v>-1273.17</v>
      </c>
      <c r="N19" s="296"/>
      <c r="O19" s="296"/>
      <c r="P19" s="293"/>
      <c r="Q19" s="293"/>
      <c r="R19" s="318">
        <f t="shared" si="1"/>
        <v>-9208.4700000000012</v>
      </c>
    </row>
    <row r="20" spans="1:18" ht="15" customHeight="1">
      <c r="A20" s="319" t="s">
        <v>258</v>
      </c>
      <c r="B20" s="320"/>
      <c r="C20" s="704" t="s">
        <v>430</v>
      </c>
      <c r="D20" s="705"/>
      <c r="E20" s="302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3"/>
      <c r="Q20" s="293"/>
      <c r="R20" s="318">
        <f t="shared" si="1"/>
        <v>0</v>
      </c>
    </row>
    <row r="21" spans="1:18" ht="15" customHeight="1">
      <c r="A21" s="319" t="s">
        <v>260</v>
      </c>
      <c r="B21" s="330"/>
      <c r="C21" s="704" t="s">
        <v>269</v>
      </c>
      <c r="D21" s="705"/>
      <c r="E21" s="302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3"/>
      <c r="Q21" s="293"/>
      <c r="R21" s="318"/>
    </row>
    <row r="22" spans="1:18" ht="54.95" customHeight="1">
      <c r="A22" s="317" t="s">
        <v>262</v>
      </c>
      <c r="B22" s="724" t="s">
        <v>486</v>
      </c>
      <c r="C22" s="724"/>
      <c r="D22" s="724"/>
      <c r="E22" s="293"/>
      <c r="F22" s="293">
        <f>+F12</f>
        <v>0</v>
      </c>
      <c r="G22" s="293">
        <f>+G12</f>
        <v>79.64</v>
      </c>
      <c r="H22" s="293"/>
      <c r="I22" s="293"/>
      <c r="J22" s="293">
        <f>+J12+J16+J13</f>
        <v>26759.879999999997</v>
      </c>
      <c r="K22" s="293">
        <f>+K12+K16+K13</f>
        <v>53883.729999999996</v>
      </c>
      <c r="L22" s="293">
        <f>+L12+L16+L13</f>
        <v>0</v>
      </c>
      <c r="M22" s="293">
        <f>+M12+M16+M13</f>
        <v>28475.4</v>
      </c>
      <c r="N22" s="293" t="s">
        <v>487</v>
      </c>
      <c r="O22" s="293">
        <f>+O12+O16+O13</f>
        <v>9237.64</v>
      </c>
      <c r="P22" s="293" t="str">
        <f t="shared" ref="N22:Q23" si="3">+P32</f>
        <v>X</v>
      </c>
      <c r="Q22" s="293" t="str">
        <f t="shared" si="3"/>
        <v>X</v>
      </c>
      <c r="R22" s="318">
        <f>+R12+R13+R16</f>
        <v>118436.29000000001</v>
      </c>
    </row>
    <row r="23" spans="1:18" ht="39.950000000000003" customHeight="1">
      <c r="A23" s="317" t="s">
        <v>264</v>
      </c>
      <c r="B23" s="688" t="s">
        <v>488</v>
      </c>
      <c r="C23" s="708"/>
      <c r="D23" s="709"/>
      <c r="E23" s="293" t="s">
        <v>487</v>
      </c>
      <c r="F23" s="293">
        <f>+F12</f>
        <v>0</v>
      </c>
      <c r="G23" s="293">
        <v>-79.64</v>
      </c>
      <c r="H23" s="293"/>
      <c r="I23" s="293"/>
      <c r="J23" s="293">
        <f>-20692.36</f>
        <v>-20692.36</v>
      </c>
      <c r="K23" s="293">
        <v>-60049.760000000002</v>
      </c>
      <c r="L23" s="293"/>
      <c r="M23" s="293">
        <v>-28357.62</v>
      </c>
      <c r="N23" s="293">
        <f t="shared" si="3"/>
        <v>0</v>
      </c>
      <c r="O23" s="293">
        <v>-2698.55</v>
      </c>
      <c r="P23" s="293">
        <f t="shared" si="3"/>
        <v>0</v>
      </c>
      <c r="Q23" s="293">
        <f t="shared" si="3"/>
        <v>0</v>
      </c>
      <c r="R23" s="293">
        <f>+G23+J23+K23+M23+O23</f>
        <v>-111877.93000000001</v>
      </c>
    </row>
    <row r="24" spans="1:18" ht="39.950000000000003" customHeight="1">
      <c r="A24" s="328" t="s">
        <v>266</v>
      </c>
      <c r="B24" s="329"/>
      <c r="C24" s="704" t="s">
        <v>489</v>
      </c>
      <c r="D24" s="705"/>
      <c r="E24" s="296" t="s">
        <v>487</v>
      </c>
      <c r="F24" s="296"/>
      <c r="G24" s="296"/>
      <c r="H24" s="296"/>
      <c r="I24" s="296"/>
      <c r="J24" s="296"/>
      <c r="K24" s="296"/>
      <c r="L24" s="296"/>
      <c r="M24" s="296"/>
      <c r="N24" s="298" t="s">
        <v>487</v>
      </c>
      <c r="O24" s="296"/>
      <c r="P24" s="296" t="s">
        <v>487</v>
      </c>
      <c r="Q24" s="296" t="s">
        <v>487</v>
      </c>
      <c r="R24" s="296" t="s">
        <v>487</v>
      </c>
    </row>
    <row r="25" spans="1:18" ht="38.25" customHeight="1">
      <c r="A25" s="328" t="s">
        <v>268</v>
      </c>
      <c r="B25" s="329"/>
      <c r="C25" s="704" t="s">
        <v>490</v>
      </c>
      <c r="D25" s="705"/>
      <c r="E25" s="296" t="s">
        <v>487</v>
      </c>
      <c r="F25" s="296"/>
      <c r="G25" s="296"/>
      <c r="H25" s="296"/>
      <c r="I25" s="296"/>
      <c r="J25" s="296">
        <v>-1393.75</v>
      </c>
      <c r="K25" s="296">
        <v>-495.23</v>
      </c>
      <c r="L25" s="296"/>
      <c r="M25" s="296">
        <v>-278.27999999999997</v>
      </c>
      <c r="N25" s="298" t="s">
        <v>487</v>
      </c>
      <c r="O25" s="296">
        <v>-926.63</v>
      </c>
      <c r="P25" s="296" t="s">
        <v>487</v>
      </c>
      <c r="Q25" s="296" t="s">
        <v>487</v>
      </c>
      <c r="R25" s="293">
        <f>+F25+G25+H25+I25+J25+K25+L25+M25+O25</f>
        <v>-3093.8900000000003</v>
      </c>
    </row>
    <row r="26" spans="1:18" ht="51" customHeight="1">
      <c r="A26" s="328" t="s">
        <v>270</v>
      </c>
      <c r="B26" s="329"/>
      <c r="C26" s="704" t="s">
        <v>491</v>
      </c>
      <c r="D26" s="705"/>
      <c r="E26" s="331" t="s">
        <v>487</v>
      </c>
      <c r="F26" s="331">
        <f>+F27+F28+F29</f>
        <v>0</v>
      </c>
      <c r="G26" s="331">
        <f t="shared" ref="G26:O26" si="4">+G27+G28+G29</f>
        <v>0</v>
      </c>
      <c r="H26" s="331">
        <f t="shared" si="4"/>
        <v>0</v>
      </c>
      <c r="I26" s="331">
        <f t="shared" si="4"/>
        <v>0</v>
      </c>
      <c r="J26" s="331">
        <f t="shared" si="4"/>
        <v>1274.04</v>
      </c>
      <c r="K26" s="331">
        <f t="shared" si="4"/>
        <v>6661.26</v>
      </c>
      <c r="L26" s="331">
        <f t="shared" si="4"/>
        <v>0</v>
      </c>
      <c r="M26" s="331">
        <f t="shared" si="4"/>
        <v>1273.17</v>
      </c>
      <c r="N26" s="331"/>
      <c r="O26" s="331">
        <f t="shared" si="4"/>
        <v>0</v>
      </c>
      <c r="P26" s="331"/>
      <c r="Q26" s="331"/>
      <c r="R26" s="332">
        <f>+F26+G26+H26+I26+J26+K26+L26+M26+O26</f>
        <v>9208.4700000000012</v>
      </c>
    </row>
    <row r="27" spans="1:18">
      <c r="A27" s="333" t="s">
        <v>437</v>
      </c>
      <c r="B27" s="334"/>
      <c r="C27" s="335"/>
      <c r="D27" s="336" t="s">
        <v>483</v>
      </c>
      <c r="E27" s="298" t="s">
        <v>487</v>
      </c>
      <c r="F27" s="296"/>
      <c r="G27" s="296"/>
      <c r="H27" s="296"/>
      <c r="I27" s="296"/>
      <c r="J27" s="296"/>
      <c r="K27" s="296"/>
      <c r="L27" s="296"/>
      <c r="M27" s="296"/>
      <c r="N27" s="298" t="s">
        <v>487</v>
      </c>
      <c r="O27" s="298"/>
      <c r="P27" s="298" t="s">
        <v>487</v>
      </c>
      <c r="Q27" s="298" t="s">
        <v>487</v>
      </c>
      <c r="R27" s="298" t="s">
        <v>487</v>
      </c>
    </row>
    <row r="28" spans="1:18">
      <c r="A28" s="333" t="s">
        <v>438</v>
      </c>
      <c r="B28" s="334"/>
      <c r="C28" s="335"/>
      <c r="D28" s="336" t="s">
        <v>484</v>
      </c>
      <c r="E28" s="298" t="s">
        <v>487</v>
      </c>
      <c r="F28" s="296"/>
      <c r="G28" s="296"/>
      <c r="H28" s="296"/>
      <c r="I28" s="296"/>
      <c r="J28" s="296"/>
      <c r="K28" s="296"/>
      <c r="L28" s="296"/>
      <c r="M28" s="296"/>
      <c r="N28" s="298" t="s">
        <v>487</v>
      </c>
      <c r="O28" s="298"/>
      <c r="P28" s="298" t="s">
        <v>487</v>
      </c>
      <c r="Q28" s="298" t="s">
        <v>487</v>
      </c>
      <c r="R28" s="298" t="s">
        <v>487</v>
      </c>
    </row>
    <row r="29" spans="1:18">
      <c r="A29" s="333" t="s">
        <v>439</v>
      </c>
      <c r="B29" s="334"/>
      <c r="C29" s="335"/>
      <c r="D29" s="336" t="s">
        <v>485</v>
      </c>
      <c r="E29" s="298" t="s">
        <v>487</v>
      </c>
      <c r="F29" s="296"/>
      <c r="G29" s="296"/>
      <c r="H29" s="296"/>
      <c r="I29" s="296"/>
      <c r="J29" s="296">
        <v>1274.04</v>
      </c>
      <c r="K29" s="296">
        <v>6661.26</v>
      </c>
      <c r="L29" s="296"/>
      <c r="M29" s="296">
        <v>1273.17</v>
      </c>
      <c r="N29" s="298" t="s">
        <v>487</v>
      </c>
      <c r="O29" s="298"/>
      <c r="P29" s="298" t="s">
        <v>487</v>
      </c>
      <c r="Q29" s="298" t="s">
        <v>487</v>
      </c>
      <c r="R29" s="293">
        <f>+F29+G29+H29+I29+J29+K29+L29+M29+O29</f>
        <v>9208.4700000000012</v>
      </c>
    </row>
    <row r="30" spans="1:18" ht="15" customHeight="1">
      <c r="A30" s="328" t="s">
        <v>272</v>
      </c>
      <c r="B30" s="334"/>
      <c r="C30" s="706" t="s">
        <v>430</v>
      </c>
      <c r="D30" s="707"/>
      <c r="E30" s="298" t="s">
        <v>487</v>
      </c>
      <c r="F30" s="296"/>
      <c r="G30" s="296"/>
      <c r="H30" s="296"/>
      <c r="I30" s="296"/>
      <c r="J30" s="296"/>
      <c r="K30" s="296"/>
      <c r="L30" s="296"/>
      <c r="M30" s="296"/>
      <c r="N30" s="298" t="s">
        <v>487</v>
      </c>
      <c r="O30" s="296"/>
      <c r="P30" s="296" t="s">
        <v>487</v>
      </c>
      <c r="Q30" s="296" t="s">
        <v>487</v>
      </c>
      <c r="R30" s="296" t="s">
        <v>487</v>
      </c>
    </row>
    <row r="31" spans="1:18" ht="15" customHeight="1">
      <c r="A31" s="328" t="s">
        <v>273</v>
      </c>
      <c r="B31" s="334"/>
      <c r="C31" s="704" t="s">
        <v>269</v>
      </c>
      <c r="D31" s="705"/>
      <c r="E31" s="298" t="s">
        <v>487</v>
      </c>
      <c r="F31" s="296"/>
      <c r="G31" s="296"/>
      <c r="H31" s="296"/>
      <c r="I31" s="296"/>
      <c r="J31" s="296"/>
      <c r="K31" s="296"/>
      <c r="L31" s="296"/>
      <c r="M31" s="296"/>
      <c r="N31" s="298" t="s">
        <v>487</v>
      </c>
      <c r="O31" s="296"/>
      <c r="P31" s="296" t="s">
        <v>487</v>
      </c>
      <c r="Q31" s="296" t="s">
        <v>487</v>
      </c>
      <c r="R31" s="296" t="s">
        <v>487</v>
      </c>
    </row>
    <row r="32" spans="1:18" ht="54.95" customHeight="1">
      <c r="A32" s="317" t="s">
        <v>274</v>
      </c>
      <c r="B32" s="688" t="s">
        <v>492</v>
      </c>
      <c r="C32" s="708"/>
      <c r="D32" s="709"/>
      <c r="E32" s="293" t="s">
        <v>487</v>
      </c>
      <c r="F32" s="293"/>
      <c r="G32" s="293">
        <v>-79.64</v>
      </c>
      <c r="H32" s="293"/>
      <c r="I32" s="293"/>
      <c r="J32" s="293">
        <v>-20812.07</v>
      </c>
      <c r="K32" s="293">
        <v>-53883.73</v>
      </c>
      <c r="L32" s="293"/>
      <c r="M32" s="293">
        <v>-27362.73</v>
      </c>
      <c r="N32" s="298" t="s">
        <v>487</v>
      </c>
      <c r="O32" s="293">
        <v>-3625.18</v>
      </c>
      <c r="P32" s="293" t="s">
        <v>487</v>
      </c>
      <c r="Q32" s="293" t="s">
        <v>487</v>
      </c>
      <c r="R32" s="293">
        <f>+F32+G32+H32+I32+J32+K32+L32+M32+O32</f>
        <v>-105763.34999999999</v>
      </c>
    </row>
    <row r="33" spans="1:18" ht="39.950000000000003" customHeight="1">
      <c r="A33" s="317" t="s">
        <v>276</v>
      </c>
      <c r="B33" s="713" t="s">
        <v>493</v>
      </c>
      <c r="C33" s="714"/>
      <c r="D33" s="709"/>
      <c r="E33" s="293" t="s">
        <v>487</v>
      </c>
      <c r="F33" s="293"/>
      <c r="G33" s="293"/>
      <c r="H33" s="293"/>
      <c r="I33" s="293"/>
      <c r="J33" s="293"/>
      <c r="K33" s="293"/>
      <c r="L33" s="293"/>
      <c r="M33" s="293"/>
      <c r="N33" s="298"/>
      <c r="O33" s="293"/>
      <c r="P33" s="293"/>
      <c r="Q33" s="293"/>
      <c r="R33" s="293"/>
    </row>
    <row r="34" spans="1:18" ht="39.950000000000003" customHeight="1">
      <c r="A34" s="328" t="s">
        <v>277</v>
      </c>
      <c r="B34" s="329"/>
      <c r="C34" s="704" t="s">
        <v>494</v>
      </c>
      <c r="D34" s="705"/>
      <c r="E34" s="296" t="s">
        <v>487</v>
      </c>
      <c r="F34" s="296"/>
      <c r="G34" s="296"/>
      <c r="H34" s="296"/>
      <c r="I34" s="337"/>
      <c r="J34" s="296"/>
      <c r="K34" s="296"/>
      <c r="L34" s="337"/>
      <c r="M34" s="296"/>
      <c r="N34" s="298" t="s">
        <v>487</v>
      </c>
      <c r="O34" s="296"/>
      <c r="P34" s="296"/>
      <c r="Q34" s="296"/>
      <c r="R34" s="296" t="s">
        <v>487</v>
      </c>
    </row>
    <row r="35" spans="1:18" ht="29.25" customHeight="1">
      <c r="A35" s="328" t="s">
        <v>278</v>
      </c>
      <c r="B35" s="329"/>
      <c r="C35" s="704" t="s">
        <v>495</v>
      </c>
      <c r="D35" s="705"/>
      <c r="E35" s="338" t="s">
        <v>487</v>
      </c>
      <c r="F35" s="338"/>
      <c r="G35" s="338"/>
      <c r="H35" s="338"/>
      <c r="I35" s="339"/>
      <c r="J35" s="338"/>
      <c r="K35" s="338"/>
      <c r="L35" s="339"/>
      <c r="M35" s="338"/>
      <c r="N35" s="298" t="s">
        <v>487</v>
      </c>
      <c r="O35" s="338"/>
      <c r="P35" s="338"/>
      <c r="Q35" s="338"/>
      <c r="R35" s="296" t="s">
        <v>487</v>
      </c>
    </row>
    <row r="36" spans="1:18" ht="39.75" customHeight="1">
      <c r="A36" s="328" t="s">
        <v>279</v>
      </c>
      <c r="B36" s="329"/>
      <c r="C36" s="704" t="s">
        <v>496</v>
      </c>
      <c r="D36" s="705"/>
      <c r="E36" s="296" t="s">
        <v>487</v>
      </c>
      <c r="F36" s="296"/>
      <c r="G36" s="296"/>
      <c r="H36" s="296"/>
      <c r="I36" s="337"/>
      <c r="J36" s="296"/>
      <c r="K36" s="296"/>
      <c r="L36" s="337"/>
      <c r="M36" s="296"/>
      <c r="N36" s="298" t="s">
        <v>487</v>
      </c>
      <c r="O36" s="296"/>
      <c r="P36" s="296"/>
      <c r="Q36" s="296"/>
      <c r="R36" s="296" t="s">
        <v>487</v>
      </c>
    </row>
    <row r="37" spans="1:18" ht="45.75" customHeight="1">
      <c r="A37" s="328">
        <v>18</v>
      </c>
      <c r="B37" s="329"/>
      <c r="C37" s="715" t="s">
        <v>497</v>
      </c>
      <c r="D37" s="716"/>
      <c r="E37" s="331" t="s">
        <v>487</v>
      </c>
      <c r="F37" s="331"/>
      <c r="G37" s="331"/>
      <c r="H37" s="331"/>
      <c r="I37" s="340"/>
      <c r="J37" s="331"/>
      <c r="K37" s="331"/>
      <c r="L37" s="340"/>
      <c r="M37" s="331"/>
      <c r="N37" s="331" t="s">
        <v>487</v>
      </c>
      <c r="O37" s="331"/>
      <c r="P37" s="331"/>
      <c r="Q37" s="331"/>
      <c r="R37" s="331" t="s">
        <v>487</v>
      </c>
    </row>
    <row r="38" spans="1:18">
      <c r="A38" s="333" t="s">
        <v>498</v>
      </c>
      <c r="B38" s="334"/>
      <c r="C38" s="335"/>
      <c r="D38" s="336" t="s">
        <v>483</v>
      </c>
      <c r="E38" s="298" t="s">
        <v>487</v>
      </c>
      <c r="F38" s="296"/>
      <c r="G38" s="296"/>
      <c r="H38" s="296"/>
      <c r="I38" s="337"/>
      <c r="J38" s="296"/>
      <c r="K38" s="296"/>
      <c r="L38" s="337"/>
      <c r="M38" s="296"/>
      <c r="N38" s="298" t="s">
        <v>487</v>
      </c>
      <c r="O38" s="296"/>
      <c r="P38" s="296"/>
      <c r="Q38" s="296"/>
      <c r="R38" s="298" t="s">
        <v>487</v>
      </c>
    </row>
    <row r="39" spans="1:18">
      <c r="A39" s="333" t="s">
        <v>499</v>
      </c>
      <c r="B39" s="334"/>
      <c r="C39" s="335"/>
      <c r="D39" s="336" t="s">
        <v>484</v>
      </c>
      <c r="E39" s="298" t="s">
        <v>487</v>
      </c>
      <c r="F39" s="296"/>
      <c r="G39" s="296"/>
      <c r="H39" s="296"/>
      <c r="I39" s="337"/>
      <c r="J39" s="296"/>
      <c r="K39" s="296"/>
      <c r="L39" s="337"/>
      <c r="M39" s="296"/>
      <c r="N39" s="298" t="s">
        <v>487</v>
      </c>
      <c r="O39" s="296"/>
      <c r="P39" s="296"/>
      <c r="Q39" s="296"/>
      <c r="R39" s="298" t="s">
        <v>487</v>
      </c>
    </row>
    <row r="40" spans="1:18">
      <c r="A40" s="333" t="s">
        <v>500</v>
      </c>
      <c r="B40" s="334"/>
      <c r="C40" s="335"/>
      <c r="D40" s="336" t="s">
        <v>485</v>
      </c>
      <c r="E40" s="298" t="s">
        <v>487</v>
      </c>
      <c r="F40" s="296"/>
      <c r="G40" s="296"/>
      <c r="H40" s="296"/>
      <c r="I40" s="337"/>
      <c r="J40" s="296"/>
      <c r="K40" s="296"/>
      <c r="L40" s="337"/>
      <c r="M40" s="296"/>
      <c r="N40" s="298" t="s">
        <v>487</v>
      </c>
      <c r="O40" s="296"/>
      <c r="P40" s="296"/>
      <c r="Q40" s="296"/>
      <c r="R40" s="296" t="s">
        <v>487</v>
      </c>
    </row>
    <row r="41" spans="1:18" ht="15" customHeight="1">
      <c r="A41" s="328" t="s">
        <v>501</v>
      </c>
      <c r="B41" s="334"/>
      <c r="C41" s="706" t="s">
        <v>430</v>
      </c>
      <c r="D41" s="707"/>
      <c r="E41" s="296" t="s">
        <v>487</v>
      </c>
      <c r="F41" s="296"/>
      <c r="G41" s="296"/>
      <c r="H41" s="296"/>
      <c r="I41" s="337"/>
      <c r="J41" s="337"/>
      <c r="K41" s="337"/>
      <c r="L41" s="337"/>
      <c r="M41" s="296"/>
      <c r="N41" s="298" t="s">
        <v>487</v>
      </c>
      <c r="O41" s="296"/>
      <c r="P41" s="296"/>
      <c r="Q41" s="296"/>
      <c r="R41" s="293" t="s">
        <v>487</v>
      </c>
    </row>
    <row r="42" spans="1:18" ht="15" customHeight="1">
      <c r="A42" s="328" t="s">
        <v>502</v>
      </c>
      <c r="B42" s="334"/>
      <c r="C42" s="704" t="s">
        <v>269</v>
      </c>
      <c r="D42" s="705"/>
      <c r="E42" s="296" t="s">
        <v>487</v>
      </c>
      <c r="F42" s="296"/>
      <c r="G42" s="296"/>
      <c r="H42" s="296"/>
      <c r="I42" s="337"/>
      <c r="J42" s="337"/>
      <c r="K42" s="337"/>
      <c r="L42" s="337"/>
      <c r="M42" s="296"/>
      <c r="N42" s="298" t="s">
        <v>487</v>
      </c>
      <c r="O42" s="296"/>
      <c r="P42" s="296"/>
      <c r="Q42" s="296"/>
      <c r="R42" s="293" t="s">
        <v>487</v>
      </c>
    </row>
    <row r="43" spans="1:18" ht="54.95" customHeight="1">
      <c r="A43" s="317" t="s">
        <v>503</v>
      </c>
      <c r="B43" s="703" t="s">
        <v>504</v>
      </c>
      <c r="C43" s="703"/>
      <c r="D43" s="703"/>
      <c r="E43" s="293" t="s">
        <v>487</v>
      </c>
      <c r="F43" s="293"/>
      <c r="G43" s="293"/>
      <c r="H43" s="293"/>
      <c r="I43" s="293"/>
      <c r="J43" s="293"/>
      <c r="K43" s="293"/>
      <c r="L43" s="293"/>
      <c r="M43" s="293"/>
      <c r="N43" s="295" t="s">
        <v>487</v>
      </c>
      <c r="O43" s="293"/>
      <c r="P43" s="293"/>
      <c r="Q43" s="293"/>
      <c r="R43" s="318"/>
    </row>
    <row r="44" spans="1:18" ht="30.75" customHeight="1">
      <c r="A44" s="317" t="s">
        <v>505</v>
      </c>
      <c r="B44" s="713" t="s">
        <v>506</v>
      </c>
      <c r="C44" s="714"/>
      <c r="D44" s="717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318"/>
    </row>
    <row r="45" spans="1:18" ht="45" customHeight="1">
      <c r="A45" s="328" t="s">
        <v>507</v>
      </c>
      <c r="B45" s="710" t="s">
        <v>508</v>
      </c>
      <c r="C45" s="711"/>
      <c r="D45" s="712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318">
        <f t="shared" si="1"/>
        <v>0</v>
      </c>
    </row>
    <row r="46" spans="1:18" ht="39.950000000000003" customHeight="1">
      <c r="A46" s="328" t="s">
        <v>509</v>
      </c>
      <c r="B46" s="329"/>
      <c r="C46" s="704" t="s">
        <v>510</v>
      </c>
      <c r="D46" s="705"/>
      <c r="E46" s="296"/>
      <c r="F46" s="296" t="s">
        <v>487</v>
      </c>
      <c r="G46" s="296" t="s">
        <v>487</v>
      </c>
      <c r="H46" s="296" t="s">
        <v>487</v>
      </c>
      <c r="I46" s="296"/>
      <c r="J46" s="296" t="s">
        <v>487</v>
      </c>
      <c r="K46" s="296" t="s">
        <v>487</v>
      </c>
      <c r="L46" s="296"/>
      <c r="M46" s="296" t="s">
        <v>487</v>
      </c>
      <c r="N46" s="296"/>
      <c r="O46" s="296" t="s">
        <v>487</v>
      </c>
      <c r="P46" s="296" t="s">
        <v>487</v>
      </c>
      <c r="Q46" s="296" t="s">
        <v>487</v>
      </c>
      <c r="R46" s="318" t="s">
        <v>487</v>
      </c>
    </row>
    <row r="47" spans="1:18" ht="45" customHeight="1">
      <c r="A47" s="328" t="s">
        <v>511</v>
      </c>
      <c r="B47" s="324"/>
      <c r="C47" s="704" t="s">
        <v>512</v>
      </c>
      <c r="D47" s="705"/>
      <c r="E47" s="298"/>
      <c r="F47" s="298" t="s">
        <v>487</v>
      </c>
      <c r="G47" s="298" t="s">
        <v>487</v>
      </c>
      <c r="H47" s="298" t="s">
        <v>487</v>
      </c>
      <c r="I47" s="298"/>
      <c r="J47" s="298" t="s">
        <v>487</v>
      </c>
      <c r="K47" s="298" t="s">
        <v>487</v>
      </c>
      <c r="L47" s="298"/>
      <c r="M47" s="298" t="s">
        <v>487</v>
      </c>
      <c r="N47" s="298"/>
      <c r="O47" s="298" t="s">
        <v>487</v>
      </c>
      <c r="P47" s="298" t="s">
        <v>487</v>
      </c>
      <c r="Q47" s="298" t="s">
        <v>487</v>
      </c>
      <c r="R47" s="318" t="s">
        <v>487</v>
      </c>
    </row>
    <row r="48" spans="1:18">
      <c r="A48" s="333" t="s">
        <v>513</v>
      </c>
      <c r="B48" s="341"/>
      <c r="C48" s="335"/>
      <c r="D48" s="336" t="s">
        <v>514</v>
      </c>
      <c r="E48" s="298"/>
      <c r="F48" s="298" t="s">
        <v>487</v>
      </c>
      <c r="G48" s="298" t="s">
        <v>487</v>
      </c>
      <c r="H48" s="298" t="s">
        <v>487</v>
      </c>
      <c r="I48" s="298"/>
      <c r="J48" s="298" t="s">
        <v>487</v>
      </c>
      <c r="K48" s="298" t="s">
        <v>487</v>
      </c>
      <c r="L48" s="298"/>
      <c r="M48" s="298" t="s">
        <v>487</v>
      </c>
      <c r="N48" s="298"/>
      <c r="O48" s="298" t="s">
        <v>487</v>
      </c>
      <c r="P48" s="298" t="s">
        <v>487</v>
      </c>
      <c r="Q48" s="298" t="s">
        <v>487</v>
      </c>
      <c r="R48" s="318" t="s">
        <v>487</v>
      </c>
    </row>
    <row r="49" spans="1:18">
      <c r="A49" s="333" t="s">
        <v>515</v>
      </c>
      <c r="B49" s="341"/>
      <c r="C49" s="335"/>
      <c r="D49" s="336" t="s">
        <v>516</v>
      </c>
      <c r="E49" s="298"/>
      <c r="F49" s="298" t="s">
        <v>487</v>
      </c>
      <c r="G49" s="298" t="s">
        <v>487</v>
      </c>
      <c r="H49" s="298" t="s">
        <v>487</v>
      </c>
      <c r="I49" s="298"/>
      <c r="J49" s="298" t="s">
        <v>487</v>
      </c>
      <c r="K49" s="298" t="s">
        <v>487</v>
      </c>
      <c r="L49" s="298"/>
      <c r="M49" s="298" t="s">
        <v>487</v>
      </c>
      <c r="N49" s="298"/>
      <c r="O49" s="298" t="s">
        <v>487</v>
      </c>
      <c r="P49" s="298" t="s">
        <v>487</v>
      </c>
      <c r="Q49" s="298" t="s">
        <v>487</v>
      </c>
      <c r="R49" s="318" t="s">
        <v>487</v>
      </c>
    </row>
    <row r="50" spans="1:18">
      <c r="A50" s="333" t="s">
        <v>517</v>
      </c>
      <c r="B50" s="341"/>
      <c r="C50" s="335"/>
      <c r="D50" s="336" t="s">
        <v>518</v>
      </c>
      <c r="E50" s="298"/>
      <c r="F50" s="298" t="s">
        <v>487</v>
      </c>
      <c r="G50" s="298" t="s">
        <v>487</v>
      </c>
      <c r="H50" s="298" t="s">
        <v>487</v>
      </c>
      <c r="I50" s="298"/>
      <c r="J50" s="298" t="s">
        <v>487</v>
      </c>
      <c r="K50" s="298" t="s">
        <v>487</v>
      </c>
      <c r="L50" s="298"/>
      <c r="M50" s="298" t="s">
        <v>487</v>
      </c>
      <c r="N50" s="298"/>
      <c r="O50" s="298" t="s">
        <v>487</v>
      </c>
      <c r="P50" s="298" t="s">
        <v>487</v>
      </c>
      <c r="Q50" s="298" t="s">
        <v>487</v>
      </c>
      <c r="R50" s="318" t="s">
        <v>487</v>
      </c>
    </row>
    <row r="51" spans="1:18" ht="15" customHeight="1">
      <c r="A51" s="328" t="s">
        <v>519</v>
      </c>
      <c r="B51" s="334"/>
      <c r="C51" s="706" t="s">
        <v>520</v>
      </c>
      <c r="D51" s="707"/>
      <c r="E51" s="296"/>
      <c r="F51" s="296" t="s">
        <v>487</v>
      </c>
      <c r="G51" s="296" t="s">
        <v>487</v>
      </c>
      <c r="H51" s="296" t="s">
        <v>487</v>
      </c>
      <c r="I51" s="296"/>
      <c r="J51" s="296" t="s">
        <v>487</v>
      </c>
      <c r="K51" s="296" t="s">
        <v>487</v>
      </c>
      <c r="L51" s="296"/>
      <c r="M51" s="296" t="s">
        <v>487</v>
      </c>
      <c r="N51" s="296"/>
      <c r="O51" s="296" t="s">
        <v>487</v>
      </c>
      <c r="P51" s="296" t="s">
        <v>487</v>
      </c>
      <c r="Q51" s="296" t="s">
        <v>487</v>
      </c>
      <c r="R51" s="318" t="s">
        <v>487</v>
      </c>
    </row>
    <row r="52" spans="1:18" ht="15" customHeight="1">
      <c r="A52" s="328" t="s">
        <v>521</v>
      </c>
      <c r="B52" s="334"/>
      <c r="C52" s="704" t="s">
        <v>269</v>
      </c>
      <c r="D52" s="705"/>
      <c r="E52" s="296"/>
      <c r="F52" s="296" t="s">
        <v>487</v>
      </c>
      <c r="G52" s="296" t="s">
        <v>487</v>
      </c>
      <c r="H52" s="296" t="s">
        <v>487</v>
      </c>
      <c r="I52" s="296"/>
      <c r="J52" s="296" t="s">
        <v>487</v>
      </c>
      <c r="K52" s="296" t="s">
        <v>487</v>
      </c>
      <c r="L52" s="296"/>
      <c r="M52" s="296" t="s">
        <v>487</v>
      </c>
      <c r="N52" s="296"/>
      <c r="O52" s="296" t="s">
        <v>487</v>
      </c>
      <c r="P52" s="296" t="s">
        <v>487</v>
      </c>
      <c r="Q52" s="296" t="s">
        <v>487</v>
      </c>
      <c r="R52" s="318" t="s">
        <v>487</v>
      </c>
    </row>
    <row r="53" spans="1:18" ht="41.25" customHeight="1">
      <c r="A53" s="317">
        <v>28</v>
      </c>
      <c r="B53" s="688" t="s">
        <v>522</v>
      </c>
      <c r="C53" s="708"/>
      <c r="D53" s="709"/>
      <c r="E53" s="295"/>
      <c r="F53" s="295" t="s">
        <v>487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318"/>
    </row>
    <row r="54" spans="1:18" ht="54.95" customHeight="1">
      <c r="A54" s="317" t="s">
        <v>523</v>
      </c>
      <c r="B54" s="703" t="s">
        <v>524</v>
      </c>
      <c r="C54" s="703"/>
      <c r="D54" s="703"/>
      <c r="E54" s="293"/>
      <c r="F54" s="293"/>
      <c r="G54" s="318">
        <f>+G22+G32+G43+G53</f>
        <v>0</v>
      </c>
      <c r="H54" s="318"/>
      <c r="I54" s="318"/>
      <c r="J54" s="318">
        <f t="shared" ref="J54:R54" si="5">+J22+J32+J43+J53</f>
        <v>5947.8099999999977</v>
      </c>
      <c r="K54" s="318">
        <f t="shared" si="5"/>
        <v>-7.2759576141834259E-12</v>
      </c>
      <c r="L54" s="318"/>
      <c r="M54" s="318">
        <f t="shared" si="5"/>
        <v>1112.6700000000019</v>
      </c>
      <c r="N54" s="318"/>
      <c r="O54" s="318">
        <f t="shared" si="5"/>
        <v>5612.4599999999991</v>
      </c>
      <c r="P54" s="318"/>
      <c r="Q54" s="318"/>
      <c r="R54" s="318">
        <f t="shared" si="5"/>
        <v>12672.940000000017</v>
      </c>
    </row>
    <row r="55" spans="1:18" ht="54.95" customHeight="1">
      <c r="A55" s="317" t="s">
        <v>525</v>
      </c>
      <c r="B55" s="703" t="s">
        <v>526</v>
      </c>
      <c r="C55" s="703"/>
      <c r="D55" s="703"/>
      <c r="E55" s="293"/>
      <c r="F55" s="293"/>
      <c r="G55" s="318">
        <v>0</v>
      </c>
      <c r="H55" s="318"/>
      <c r="I55" s="318"/>
      <c r="J55" s="318">
        <f t="shared" ref="J55:O55" si="6">+J12+J23+J33+J44</f>
        <v>7341.5599999999977</v>
      </c>
      <c r="K55" s="318">
        <f t="shared" si="6"/>
        <v>495.22999999999593</v>
      </c>
      <c r="L55" s="318"/>
      <c r="M55" s="318">
        <f t="shared" si="6"/>
        <v>1390.9500000000007</v>
      </c>
      <c r="N55" s="318"/>
      <c r="O55" s="318">
        <f t="shared" si="6"/>
        <v>2406.91</v>
      </c>
      <c r="P55" s="318"/>
      <c r="Q55" s="318"/>
      <c r="R55" s="318">
        <f>+G55+J55+K55+M55+O55</f>
        <v>11634.649999999994</v>
      </c>
    </row>
    <row r="56" spans="1:18">
      <c r="A56" s="238" t="s">
        <v>527</v>
      </c>
      <c r="B56" s="238"/>
      <c r="C56" s="238"/>
      <c r="D56" s="238"/>
      <c r="E56" s="238"/>
      <c r="F56" s="238"/>
      <c r="G56" s="238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</row>
    <row r="57" spans="1:18">
      <c r="A57" s="238" t="s">
        <v>528</v>
      </c>
      <c r="B57" s="238"/>
      <c r="C57" s="238"/>
      <c r="D57" s="238"/>
      <c r="E57" s="238"/>
      <c r="F57" s="238"/>
      <c r="G57" s="238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</row>
    <row r="58" spans="1:18">
      <c r="A58" s="342" t="s">
        <v>529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282"/>
      <c r="M58" s="282"/>
      <c r="N58" s="282"/>
      <c r="O58" s="282"/>
      <c r="P58" s="282"/>
      <c r="Q58" s="282"/>
      <c r="R58" s="282"/>
    </row>
    <row r="59" spans="1:18">
      <c r="A59" s="238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</row>
    <row r="60" spans="1:18">
      <c r="A60" s="238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</row>
    <row r="61" spans="1:18">
      <c r="A61" s="238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</row>
    <row r="62" spans="1:18">
      <c r="A62" s="238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</row>
    <row r="63" spans="1:18">
      <c r="A63" s="238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</row>
    <row r="64" spans="1:18">
      <c r="A64" s="238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</row>
    <row r="65" spans="1:18">
      <c r="A65" s="238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</row>
    <row r="66" spans="1:18">
      <c r="A66" s="238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</row>
    <row r="67" spans="1:18">
      <c r="A67" s="238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</row>
    <row r="68" spans="1:18">
      <c r="A68" s="238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</row>
    <row r="69" spans="1:18">
      <c r="A69" s="238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</row>
    <row r="70" spans="1:18">
      <c r="A70" s="238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</row>
    <row r="71" spans="1:18">
      <c r="A71" s="238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18">
      <c r="A72" s="238"/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</row>
    <row r="73" spans="1:18">
      <c r="A73" s="238"/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</sheetData>
  <mergeCells count="47"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L9:L10"/>
    <mergeCell ref="M9:M10"/>
    <mergeCell ref="N9:O9"/>
    <mergeCell ref="P9:P10"/>
    <mergeCell ref="Q9:Q10"/>
    <mergeCell ref="C30:D30"/>
    <mergeCell ref="B11:D11"/>
    <mergeCell ref="B12:D12"/>
    <mergeCell ref="C13:D13"/>
    <mergeCell ref="B16:D16"/>
    <mergeCell ref="C20:D20"/>
    <mergeCell ref="C21:D21"/>
    <mergeCell ref="B22:D22"/>
    <mergeCell ref="B23:D23"/>
    <mergeCell ref="C24:D24"/>
    <mergeCell ref="C25:D25"/>
    <mergeCell ref="C26:D26"/>
    <mergeCell ref="B45:D45"/>
    <mergeCell ref="C31:D31"/>
    <mergeCell ref="B32:D32"/>
    <mergeCell ref="B33:D33"/>
    <mergeCell ref="C34:D34"/>
    <mergeCell ref="C35:D35"/>
    <mergeCell ref="C36:D36"/>
    <mergeCell ref="C37:D37"/>
    <mergeCell ref="C41:D41"/>
    <mergeCell ref="C42:D42"/>
    <mergeCell ref="B43:D43"/>
    <mergeCell ref="B44:D44"/>
    <mergeCell ref="B55:D55"/>
    <mergeCell ref="C46:D46"/>
    <mergeCell ref="C47:D47"/>
    <mergeCell ref="C51:D51"/>
    <mergeCell ref="C52:D52"/>
    <mergeCell ref="B53:D53"/>
    <mergeCell ref="B54:D5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6" sqref="D6:M6"/>
    </sheetView>
  </sheetViews>
  <sheetFormatPr defaultRowHeight="12.75"/>
  <cols>
    <col min="1" max="1" width="5.42578125" style="257" customWidth="1"/>
    <col min="2" max="2" width="0.28515625" style="257" customWidth="1"/>
    <col min="3" max="3" width="2" style="257" customWidth="1"/>
    <col min="4" max="4" width="32.5703125" style="257" customWidth="1"/>
    <col min="5" max="5" width="6.7109375" style="257" bestFit="1" customWidth="1"/>
    <col min="6" max="8" width="12" style="257" customWidth="1"/>
    <col min="9" max="9" width="13.28515625" style="257" customWidth="1"/>
    <col min="10" max="11" width="12" style="257" customWidth="1"/>
    <col min="12" max="12" width="8.42578125" style="257" bestFit="1" customWidth="1"/>
    <col min="13" max="13" width="10.28515625" style="257" customWidth="1"/>
    <col min="14" max="14" width="8.7109375" style="257" customWidth="1"/>
    <col min="15" max="16384" width="9.140625" style="257"/>
  </cols>
  <sheetData>
    <row r="1" spans="1:13">
      <c r="J1" s="255"/>
    </row>
    <row r="2" spans="1:13">
      <c r="J2" s="235" t="s">
        <v>530</v>
      </c>
    </row>
    <row r="3" spans="1:13">
      <c r="J3" s="238" t="s">
        <v>2</v>
      </c>
    </row>
    <row r="5" spans="1:13" ht="30" customHeight="1">
      <c r="A5" s="748" t="s">
        <v>531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</row>
    <row r="6" spans="1:13">
      <c r="D6" s="749" t="s">
        <v>758</v>
      </c>
      <c r="E6" s="749"/>
      <c r="F6" s="749"/>
      <c r="G6" s="749"/>
      <c r="H6" s="749"/>
      <c r="I6" s="749"/>
      <c r="J6" s="749"/>
      <c r="K6" s="749"/>
      <c r="L6" s="749"/>
      <c r="M6" s="749"/>
    </row>
    <row r="7" spans="1:13" ht="12.75" customHeight="1">
      <c r="A7" s="681" t="s">
        <v>532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</row>
    <row r="8" spans="1:13">
      <c r="G8" s="344">
        <v>43830</v>
      </c>
    </row>
    <row r="9" spans="1:13" ht="27" customHeight="1">
      <c r="A9" s="736" t="s">
        <v>11</v>
      </c>
      <c r="B9" s="751" t="s">
        <v>12</v>
      </c>
      <c r="C9" s="752"/>
      <c r="D9" s="753"/>
      <c r="E9" s="736" t="s">
        <v>21</v>
      </c>
      <c r="F9" s="736" t="s">
        <v>23</v>
      </c>
      <c r="G9" s="736" t="s">
        <v>25</v>
      </c>
      <c r="H9" s="736"/>
      <c r="I9" s="736"/>
      <c r="J9" s="736" t="s">
        <v>533</v>
      </c>
      <c r="K9" s="736"/>
      <c r="L9" s="757" t="s">
        <v>534</v>
      </c>
      <c r="M9" s="736" t="s">
        <v>247</v>
      </c>
    </row>
    <row r="10" spans="1:13" ht="101.25" customHeight="1">
      <c r="A10" s="750"/>
      <c r="B10" s="754"/>
      <c r="C10" s="755"/>
      <c r="D10" s="756"/>
      <c r="E10" s="736"/>
      <c r="F10" s="736"/>
      <c r="G10" s="345" t="s">
        <v>535</v>
      </c>
      <c r="H10" s="345" t="s">
        <v>536</v>
      </c>
      <c r="I10" s="345" t="s">
        <v>537</v>
      </c>
      <c r="J10" s="345" t="s">
        <v>538</v>
      </c>
      <c r="K10" s="345" t="s">
        <v>539</v>
      </c>
      <c r="L10" s="758"/>
      <c r="M10" s="736"/>
    </row>
    <row r="11" spans="1:13">
      <c r="A11" s="346">
        <v>1</v>
      </c>
      <c r="B11" s="347"/>
      <c r="C11" s="348"/>
      <c r="D11" s="349">
        <v>2</v>
      </c>
      <c r="E11" s="350">
        <v>3</v>
      </c>
      <c r="F11" s="350">
        <v>4</v>
      </c>
      <c r="G11" s="350">
        <v>5</v>
      </c>
      <c r="H11" s="350">
        <v>6</v>
      </c>
      <c r="I11" s="350">
        <v>7</v>
      </c>
      <c r="J11" s="350">
        <v>8</v>
      </c>
      <c r="K11" s="350">
        <v>9</v>
      </c>
      <c r="L11" s="350">
        <v>10</v>
      </c>
      <c r="M11" s="338">
        <v>11</v>
      </c>
    </row>
    <row r="12" spans="1:13" ht="24.95" customHeight="1">
      <c r="A12" s="351" t="s">
        <v>251</v>
      </c>
      <c r="B12" s="737" t="s">
        <v>477</v>
      </c>
      <c r="C12" s="738"/>
      <c r="D12" s="739"/>
      <c r="E12" s="352"/>
      <c r="F12" s="350">
        <v>539.95000000000005</v>
      </c>
      <c r="G12" s="350"/>
      <c r="H12" s="350"/>
      <c r="I12" s="353">
        <v>1</v>
      </c>
      <c r="J12" s="352"/>
      <c r="K12" s="352"/>
      <c r="L12" s="352"/>
      <c r="M12" s="350">
        <f>+F12+I12</f>
        <v>540.95000000000005</v>
      </c>
    </row>
    <row r="13" spans="1:13">
      <c r="A13" s="354" t="s">
        <v>253</v>
      </c>
      <c r="B13" s="355"/>
      <c r="C13" s="356" t="s">
        <v>540</v>
      </c>
      <c r="D13" s="357"/>
      <c r="E13" s="352"/>
      <c r="F13" s="358"/>
      <c r="G13" s="352"/>
      <c r="H13" s="352"/>
      <c r="I13" s="352"/>
      <c r="J13" s="352"/>
      <c r="K13" s="359"/>
      <c r="L13" s="359"/>
      <c r="M13" s="352"/>
    </row>
    <row r="14" spans="1:13">
      <c r="A14" s="360" t="s">
        <v>417</v>
      </c>
      <c r="B14" s="361"/>
      <c r="C14" s="348"/>
      <c r="D14" s="362" t="s">
        <v>480</v>
      </c>
      <c r="E14" s="352"/>
      <c r="F14" s="358"/>
      <c r="G14" s="352"/>
      <c r="H14" s="352"/>
      <c r="I14" s="352"/>
      <c r="J14" s="352"/>
      <c r="K14" s="359"/>
      <c r="L14" s="359"/>
      <c r="M14" s="352"/>
    </row>
    <row r="15" spans="1:13" ht="25.5">
      <c r="A15" s="363" t="s">
        <v>419</v>
      </c>
      <c r="B15" s="348"/>
      <c r="C15" s="348"/>
      <c r="D15" s="362" t="s">
        <v>481</v>
      </c>
      <c r="E15" s="352"/>
      <c r="F15" s="358"/>
      <c r="G15" s="352"/>
      <c r="H15" s="352"/>
      <c r="I15" s="352"/>
      <c r="J15" s="352"/>
      <c r="K15" s="359"/>
      <c r="L15" s="359"/>
      <c r="M15" s="352"/>
    </row>
    <row r="16" spans="1:13" ht="28.5" customHeight="1">
      <c r="A16" s="364" t="s">
        <v>256</v>
      </c>
      <c r="B16" s="365"/>
      <c r="C16" s="740" t="s">
        <v>541</v>
      </c>
      <c r="D16" s="741"/>
      <c r="E16" s="352"/>
      <c r="F16" s="352"/>
      <c r="G16" s="352"/>
      <c r="H16" s="352"/>
      <c r="I16" s="352"/>
      <c r="J16" s="352"/>
      <c r="K16" s="352"/>
      <c r="L16" s="352"/>
      <c r="M16" s="366"/>
    </row>
    <row r="17" spans="1:13">
      <c r="A17" s="360" t="s">
        <v>422</v>
      </c>
      <c r="B17" s="367"/>
      <c r="C17" s="348"/>
      <c r="D17" s="362" t="s">
        <v>483</v>
      </c>
      <c r="E17" s="352"/>
      <c r="F17" s="352"/>
      <c r="G17" s="352"/>
      <c r="H17" s="352"/>
      <c r="I17" s="352"/>
      <c r="J17" s="352"/>
      <c r="K17" s="352"/>
      <c r="L17" s="352"/>
      <c r="M17" s="366"/>
    </row>
    <row r="18" spans="1:13">
      <c r="A18" s="360" t="s">
        <v>424</v>
      </c>
      <c r="B18" s="367"/>
      <c r="C18" s="348"/>
      <c r="D18" s="362" t="s">
        <v>484</v>
      </c>
      <c r="E18" s="352"/>
      <c r="F18" s="352"/>
      <c r="G18" s="352"/>
      <c r="H18" s="352"/>
      <c r="I18" s="352"/>
      <c r="J18" s="352"/>
      <c r="K18" s="352"/>
      <c r="L18" s="352"/>
      <c r="M18" s="366"/>
    </row>
    <row r="19" spans="1:13">
      <c r="A19" s="360" t="s">
        <v>426</v>
      </c>
      <c r="B19" s="367"/>
      <c r="C19" s="348"/>
      <c r="D19" s="362" t="s">
        <v>485</v>
      </c>
      <c r="E19" s="352"/>
      <c r="F19" s="352"/>
      <c r="G19" s="352"/>
      <c r="H19" s="352"/>
      <c r="I19" s="352"/>
      <c r="J19" s="352"/>
      <c r="K19" s="352"/>
      <c r="L19" s="352"/>
      <c r="M19" s="366"/>
    </row>
    <row r="20" spans="1:13">
      <c r="A20" s="354" t="s">
        <v>258</v>
      </c>
      <c r="B20" s="368"/>
      <c r="C20" s="369" t="s">
        <v>430</v>
      </c>
      <c r="D20" s="370"/>
      <c r="E20" s="352"/>
      <c r="F20" s="352"/>
      <c r="G20" s="352"/>
      <c r="H20" s="352"/>
      <c r="I20" s="352"/>
      <c r="J20" s="371"/>
      <c r="K20" s="359"/>
      <c r="L20" s="359"/>
      <c r="M20" s="352"/>
    </row>
    <row r="21" spans="1:13" ht="24.95" customHeight="1">
      <c r="A21" s="351" t="s">
        <v>260</v>
      </c>
      <c r="B21" s="742" t="s">
        <v>542</v>
      </c>
      <c r="C21" s="743"/>
      <c r="D21" s="744"/>
      <c r="E21" s="352"/>
      <c r="F21" s="350">
        <f>+F12</f>
        <v>539.95000000000005</v>
      </c>
      <c r="G21" s="352"/>
      <c r="H21" s="352"/>
      <c r="I21" s="353">
        <f>+I12</f>
        <v>1</v>
      </c>
      <c r="J21" s="352"/>
      <c r="K21" s="352"/>
      <c r="L21" s="352"/>
      <c r="M21" s="372">
        <f>+F21+I21</f>
        <v>540.95000000000005</v>
      </c>
    </row>
    <row r="22" spans="1:13" ht="24.95" customHeight="1">
      <c r="A22" s="351" t="s">
        <v>262</v>
      </c>
      <c r="B22" s="737" t="s">
        <v>543</v>
      </c>
      <c r="C22" s="738"/>
      <c r="D22" s="739"/>
      <c r="E22" s="338" t="s">
        <v>487</v>
      </c>
      <c r="F22" s="350">
        <v>-539.95000000000005</v>
      </c>
      <c r="G22" s="352"/>
      <c r="H22" s="338" t="s">
        <v>487</v>
      </c>
      <c r="I22" s="373">
        <v>-1</v>
      </c>
      <c r="J22" s="338" t="s">
        <v>487</v>
      </c>
      <c r="K22" s="338" t="s">
        <v>487</v>
      </c>
      <c r="L22" s="338"/>
      <c r="M22" s="374">
        <f>+F22+I22</f>
        <v>-540.95000000000005</v>
      </c>
    </row>
    <row r="23" spans="1:13" ht="30" customHeight="1">
      <c r="A23" s="354" t="s">
        <v>264</v>
      </c>
      <c r="B23" s="375"/>
      <c r="C23" s="745" t="s">
        <v>544</v>
      </c>
      <c r="D23" s="746"/>
      <c r="E23" s="338" t="s">
        <v>487</v>
      </c>
      <c r="F23" s="352"/>
      <c r="G23" s="352"/>
      <c r="H23" s="338" t="s">
        <v>487</v>
      </c>
      <c r="I23" s="338"/>
      <c r="J23" s="338" t="s">
        <v>487</v>
      </c>
      <c r="K23" s="338" t="s">
        <v>487</v>
      </c>
      <c r="L23" s="338"/>
      <c r="M23" s="374"/>
    </row>
    <row r="24" spans="1:13" ht="26.25" customHeight="1">
      <c r="A24" s="354" t="s">
        <v>266</v>
      </c>
      <c r="B24" s="355"/>
      <c r="C24" s="726" t="s">
        <v>545</v>
      </c>
      <c r="D24" s="747"/>
      <c r="E24" s="338" t="s">
        <v>487</v>
      </c>
      <c r="F24" s="371"/>
      <c r="G24" s="371"/>
      <c r="H24" s="338" t="s">
        <v>487</v>
      </c>
      <c r="I24" s="338"/>
      <c r="J24" s="338" t="s">
        <v>487</v>
      </c>
      <c r="K24" s="338" t="s">
        <v>487</v>
      </c>
      <c r="L24" s="338"/>
      <c r="M24" s="345"/>
    </row>
    <row r="25" spans="1:13" ht="24.95" customHeight="1">
      <c r="A25" s="354" t="s">
        <v>268</v>
      </c>
      <c r="B25" s="355"/>
      <c r="C25" s="726" t="s">
        <v>546</v>
      </c>
      <c r="D25" s="727"/>
      <c r="E25" s="338" t="s">
        <v>487</v>
      </c>
      <c r="F25" s="371"/>
      <c r="G25" s="371"/>
      <c r="H25" s="338" t="s">
        <v>487</v>
      </c>
      <c r="I25" s="376"/>
      <c r="J25" s="338" t="s">
        <v>487</v>
      </c>
      <c r="K25" s="338" t="s">
        <v>487</v>
      </c>
      <c r="L25" s="338"/>
      <c r="M25" s="366"/>
    </row>
    <row r="26" spans="1:13">
      <c r="A26" s="360" t="s">
        <v>547</v>
      </c>
      <c r="B26" s="361"/>
      <c r="C26" s="377"/>
      <c r="D26" s="378" t="s">
        <v>483</v>
      </c>
      <c r="E26" s="298" t="s">
        <v>487</v>
      </c>
      <c r="F26" s="379"/>
      <c r="G26" s="379"/>
      <c r="H26" s="298" t="s">
        <v>487</v>
      </c>
      <c r="I26" s="380"/>
      <c r="J26" s="298" t="s">
        <v>487</v>
      </c>
      <c r="K26" s="298" t="s">
        <v>487</v>
      </c>
      <c r="L26" s="298"/>
      <c r="M26" s="366"/>
    </row>
    <row r="27" spans="1:13">
      <c r="A27" s="360" t="s">
        <v>548</v>
      </c>
      <c r="B27" s="361"/>
      <c r="C27" s="377"/>
      <c r="D27" s="378" t="s">
        <v>484</v>
      </c>
      <c r="E27" s="298" t="s">
        <v>487</v>
      </c>
      <c r="F27" s="379"/>
      <c r="G27" s="379"/>
      <c r="H27" s="298" t="s">
        <v>487</v>
      </c>
      <c r="I27" s="380"/>
      <c r="J27" s="298" t="s">
        <v>487</v>
      </c>
      <c r="K27" s="298" t="s">
        <v>487</v>
      </c>
      <c r="L27" s="298"/>
      <c r="M27" s="366"/>
    </row>
    <row r="28" spans="1:13">
      <c r="A28" s="360" t="s">
        <v>549</v>
      </c>
      <c r="B28" s="361"/>
      <c r="C28" s="377"/>
      <c r="D28" s="378" t="s">
        <v>485</v>
      </c>
      <c r="E28" s="298" t="s">
        <v>487</v>
      </c>
      <c r="F28" s="379"/>
      <c r="G28" s="379"/>
      <c r="H28" s="298" t="s">
        <v>487</v>
      </c>
      <c r="I28" s="380"/>
      <c r="J28" s="298" t="s">
        <v>487</v>
      </c>
      <c r="K28" s="298" t="s">
        <v>487</v>
      </c>
      <c r="L28" s="298"/>
      <c r="M28" s="366"/>
    </row>
    <row r="29" spans="1:13">
      <c r="A29" s="346" t="s">
        <v>270</v>
      </c>
      <c r="B29" s="367"/>
      <c r="C29" s="381" t="s">
        <v>430</v>
      </c>
      <c r="D29" s="362"/>
      <c r="E29" s="338" t="s">
        <v>487</v>
      </c>
      <c r="F29" s="382"/>
      <c r="G29" s="382"/>
      <c r="H29" s="338" t="s">
        <v>487</v>
      </c>
      <c r="I29" s="383"/>
      <c r="J29" s="338" t="s">
        <v>487</v>
      </c>
      <c r="K29" s="338" t="s">
        <v>487</v>
      </c>
      <c r="L29" s="338"/>
      <c r="M29" s="366"/>
    </row>
    <row r="30" spans="1:13" ht="24.95" customHeight="1">
      <c r="A30" s="351" t="s">
        <v>272</v>
      </c>
      <c r="B30" s="728" t="s">
        <v>550</v>
      </c>
      <c r="C30" s="729"/>
      <c r="D30" s="730"/>
      <c r="E30" s="338" t="s">
        <v>487</v>
      </c>
      <c r="F30" s="352">
        <v>-539.95000000000005</v>
      </c>
      <c r="G30" s="352"/>
      <c r="H30" s="338" t="s">
        <v>487</v>
      </c>
      <c r="I30" s="373">
        <v>-1</v>
      </c>
      <c r="J30" s="338" t="s">
        <v>487</v>
      </c>
      <c r="K30" s="338" t="s">
        <v>487</v>
      </c>
      <c r="L30" s="338"/>
      <c r="M30" s="366">
        <f>+F30+I30</f>
        <v>-540.95000000000005</v>
      </c>
    </row>
    <row r="31" spans="1:13" ht="24.95" customHeight="1">
      <c r="A31" s="354" t="s">
        <v>273</v>
      </c>
      <c r="B31" s="737" t="s">
        <v>493</v>
      </c>
      <c r="C31" s="738"/>
      <c r="D31" s="739"/>
      <c r="E31" s="352"/>
      <c r="F31" s="352"/>
      <c r="G31" s="352"/>
      <c r="H31" s="352"/>
      <c r="I31" s="352"/>
      <c r="J31" s="352"/>
      <c r="K31" s="352"/>
      <c r="L31" s="352"/>
      <c r="M31" s="366"/>
    </row>
    <row r="32" spans="1:13" ht="24.95" customHeight="1">
      <c r="A32" s="354" t="s">
        <v>274</v>
      </c>
      <c r="B32" s="375"/>
      <c r="C32" s="745" t="s">
        <v>551</v>
      </c>
      <c r="D32" s="746"/>
      <c r="E32" s="352"/>
      <c r="F32" s="352"/>
      <c r="G32" s="352"/>
      <c r="H32" s="352"/>
      <c r="I32" s="352"/>
      <c r="J32" s="352"/>
      <c r="K32" s="352"/>
      <c r="L32" s="352"/>
      <c r="M32" s="366"/>
    </row>
    <row r="33" spans="1:13" ht="33" customHeight="1">
      <c r="A33" s="354" t="s">
        <v>276</v>
      </c>
      <c r="B33" s="355"/>
      <c r="C33" s="734" t="s">
        <v>552</v>
      </c>
      <c r="D33" s="735"/>
      <c r="E33" s="352"/>
      <c r="F33" s="352"/>
      <c r="G33" s="352"/>
      <c r="H33" s="352"/>
      <c r="I33" s="352"/>
      <c r="J33" s="352"/>
      <c r="K33" s="352"/>
      <c r="L33" s="352"/>
      <c r="M33" s="366"/>
    </row>
    <row r="34" spans="1:13" ht="29.25" customHeight="1">
      <c r="A34" s="354" t="s">
        <v>277</v>
      </c>
      <c r="B34" s="355"/>
      <c r="C34" s="726" t="s">
        <v>496</v>
      </c>
      <c r="D34" s="727"/>
      <c r="E34" s="352"/>
      <c r="F34" s="352"/>
      <c r="G34" s="352"/>
      <c r="H34" s="352"/>
      <c r="I34" s="352"/>
      <c r="J34" s="352"/>
      <c r="K34" s="352"/>
      <c r="L34" s="352"/>
      <c r="M34" s="366"/>
    </row>
    <row r="35" spans="1:13" ht="24.95" customHeight="1">
      <c r="A35" s="351" t="s">
        <v>278</v>
      </c>
      <c r="B35" s="355"/>
      <c r="C35" s="726" t="s">
        <v>553</v>
      </c>
      <c r="D35" s="727"/>
      <c r="E35" s="352"/>
      <c r="F35" s="352"/>
      <c r="G35" s="352"/>
      <c r="H35" s="352"/>
      <c r="I35" s="352"/>
      <c r="J35" s="352"/>
      <c r="K35" s="352"/>
      <c r="L35" s="352"/>
      <c r="M35" s="366"/>
    </row>
    <row r="36" spans="1:13">
      <c r="A36" s="360" t="s">
        <v>554</v>
      </c>
      <c r="B36" s="361"/>
      <c r="C36" s="377"/>
      <c r="D36" s="378" t="s">
        <v>483</v>
      </c>
      <c r="E36" s="352"/>
      <c r="F36" s="352"/>
      <c r="G36" s="352"/>
      <c r="H36" s="352"/>
      <c r="I36" s="352"/>
      <c r="J36" s="352"/>
      <c r="K36" s="352"/>
      <c r="L36" s="352"/>
      <c r="M36" s="366"/>
    </row>
    <row r="37" spans="1:13">
      <c r="A37" s="360" t="s">
        <v>555</v>
      </c>
      <c r="B37" s="361"/>
      <c r="C37" s="377"/>
      <c r="D37" s="378" t="s">
        <v>484</v>
      </c>
      <c r="E37" s="352"/>
      <c r="F37" s="352"/>
      <c r="G37" s="352"/>
      <c r="H37" s="352"/>
      <c r="I37" s="352"/>
      <c r="J37" s="352"/>
      <c r="K37" s="352"/>
      <c r="L37" s="352"/>
      <c r="M37" s="366"/>
    </row>
    <row r="38" spans="1:13">
      <c r="A38" s="360" t="s">
        <v>556</v>
      </c>
      <c r="B38" s="361"/>
      <c r="C38" s="377"/>
      <c r="D38" s="378" t="s">
        <v>485</v>
      </c>
      <c r="E38" s="352"/>
      <c r="F38" s="352"/>
      <c r="G38" s="352"/>
      <c r="H38" s="352"/>
      <c r="I38" s="352"/>
      <c r="J38" s="352"/>
      <c r="K38" s="352"/>
      <c r="L38" s="352"/>
      <c r="M38" s="366"/>
    </row>
    <row r="39" spans="1:13">
      <c r="A39" s="354" t="s">
        <v>279</v>
      </c>
      <c r="B39" s="355"/>
      <c r="C39" s="384" t="s">
        <v>430</v>
      </c>
      <c r="D39" s="357"/>
      <c r="E39" s="352"/>
      <c r="F39" s="352"/>
      <c r="G39" s="352"/>
      <c r="H39" s="352"/>
      <c r="I39" s="352"/>
      <c r="J39" s="352"/>
      <c r="K39" s="352"/>
      <c r="L39" s="352"/>
      <c r="M39" s="366"/>
    </row>
    <row r="40" spans="1:13" ht="26.25" customHeight="1">
      <c r="A40" s="351" t="s">
        <v>280</v>
      </c>
      <c r="B40" s="728" t="s">
        <v>557</v>
      </c>
      <c r="C40" s="729"/>
      <c r="D40" s="730"/>
      <c r="E40" s="352"/>
      <c r="F40" s="352"/>
      <c r="G40" s="352"/>
      <c r="H40" s="352"/>
      <c r="I40" s="352"/>
      <c r="J40" s="352"/>
      <c r="K40" s="352"/>
      <c r="L40" s="352"/>
      <c r="M40" s="366"/>
    </row>
    <row r="41" spans="1:13" ht="24.95" customHeight="1">
      <c r="A41" s="351" t="s">
        <v>501</v>
      </c>
      <c r="B41" s="731" t="s">
        <v>558</v>
      </c>
      <c r="C41" s="732"/>
      <c r="D41" s="733"/>
      <c r="E41" s="352"/>
      <c r="F41" s="353">
        <v>0</v>
      </c>
      <c r="G41" s="353"/>
      <c r="H41" s="353"/>
      <c r="I41" s="353">
        <v>0</v>
      </c>
      <c r="J41" s="353"/>
      <c r="K41" s="353"/>
      <c r="L41" s="353"/>
      <c r="M41" s="372">
        <f>+F41+I41</f>
        <v>0</v>
      </c>
    </row>
    <row r="42" spans="1:13" ht="24.95" customHeight="1">
      <c r="A42" s="351" t="s">
        <v>502</v>
      </c>
      <c r="B42" s="728" t="s">
        <v>559</v>
      </c>
      <c r="C42" s="729"/>
      <c r="D42" s="730"/>
      <c r="E42" s="352"/>
      <c r="F42" s="353">
        <v>0</v>
      </c>
      <c r="G42" s="353"/>
      <c r="H42" s="353"/>
      <c r="I42" s="353">
        <v>0.36</v>
      </c>
      <c r="J42" s="353"/>
      <c r="K42" s="353"/>
      <c r="L42" s="353"/>
      <c r="M42" s="372">
        <v>0</v>
      </c>
    </row>
    <row r="43" spans="1:13">
      <c r="A43" s="385" t="s">
        <v>560</v>
      </c>
      <c r="B43" s="385"/>
      <c r="C43" s="385"/>
      <c r="D43" s="385"/>
      <c r="E43" s="385"/>
      <c r="F43" s="385"/>
    </row>
    <row r="44" spans="1:13">
      <c r="A44" s="386" t="s">
        <v>561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2 VSAFAS-2p</vt:lpstr>
      <vt:lpstr>3 VSAFAS-2p</vt:lpstr>
      <vt:lpstr>4 VSAFAS-1p</vt:lpstr>
      <vt:lpstr>5 VSAFAS-2p</vt:lpstr>
      <vt:lpstr>6 VSAFAS-6p</vt:lpstr>
      <vt:lpstr>8 VSAFAS-1p</vt:lpstr>
      <vt:lpstr>10 VSAFAS-2p</vt:lpstr>
      <vt:lpstr>12 VSAFAS-1p</vt:lpstr>
      <vt:lpstr>13 VSAFAS-1p</vt:lpstr>
      <vt:lpstr>17 VSAFAS-7p</vt:lpstr>
      <vt:lpstr>17 VSAFAS-8p</vt:lpstr>
      <vt:lpstr>17 VSAFAS-12p</vt:lpstr>
      <vt:lpstr>17 VSAFAS-13p</vt:lpstr>
      <vt:lpstr>20 VSAFAS-4p</vt:lpstr>
      <vt:lpstr>20 VSAFAS-5p</vt:lpstr>
      <vt:lpstr>25 VSAFAS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2020-03-03T06:34:21Z</cp:lastPrinted>
  <dcterms:created xsi:type="dcterms:W3CDTF">2020-02-28T06:45:32Z</dcterms:created>
  <dcterms:modified xsi:type="dcterms:W3CDTF">2020-04-15T13:17:14Z</dcterms:modified>
</cp:coreProperties>
</file>