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0" yWindow="-15" windowWidth="10245" windowHeight="9015" activeTab="2"/>
  </bookViews>
  <sheets>
    <sheet name="2" sheetId="4" r:id="rId1"/>
    <sheet name="3" sheetId="5" r:id="rId2"/>
    <sheet name="4" sheetId="6" r:id="rId3"/>
    <sheet name="5" sheetId="7" r:id="rId4"/>
  </sheets>
  <definedNames>
    <definedName name="_xlnm.Print_Titles" localSheetId="0">'2'!$19:$19</definedName>
  </definedNames>
  <calcPr calcId="145621"/>
</workbook>
</file>

<file path=xl/calcChain.xml><?xml version="1.0" encoding="utf-8"?>
<calcChain xmlns="http://schemas.openxmlformats.org/spreadsheetml/2006/main">
  <c r="D17" i="7" l="1"/>
  <c r="E17" i="7" s="1"/>
  <c r="E16" i="7"/>
  <c r="E15" i="7"/>
  <c r="E14" i="7"/>
  <c r="E13" i="7"/>
  <c r="G17" i="7"/>
  <c r="H17" i="7" s="1"/>
  <c r="H16" i="7"/>
  <c r="H15" i="7"/>
  <c r="H14" i="7"/>
  <c r="H13" i="7"/>
  <c r="I47" i="5" l="1"/>
  <c r="I31" i="5"/>
  <c r="I28" i="5"/>
  <c r="I22" i="5"/>
  <c r="I21" i="5"/>
  <c r="I46" i="5" s="1"/>
  <c r="I54" i="5" s="1"/>
  <c r="I56" i="5" s="1"/>
  <c r="F81" i="4"/>
  <c r="F44" i="4"/>
  <c r="G41" i="4"/>
  <c r="F42" i="4"/>
  <c r="F41" i="4" s="1"/>
  <c r="G42" i="4"/>
  <c r="G90" i="4"/>
  <c r="G75" i="4"/>
  <c r="G69" i="4" s="1"/>
  <c r="G59" i="4"/>
  <c r="G49" i="4"/>
  <c r="G58" i="4"/>
  <c r="G27" i="4"/>
  <c r="G21" i="4"/>
  <c r="G20" i="4"/>
  <c r="G94" i="4" l="1"/>
  <c r="G64" i="4"/>
  <c r="M24" i="6" l="1"/>
  <c r="M23" i="6"/>
  <c r="L22" i="6"/>
  <c r="K22" i="6"/>
  <c r="J22" i="6"/>
  <c r="I22" i="6"/>
  <c r="H22" i="6"/>
  <c r="G22" i="6"/>
  <c r="F22" i="6"/>
  <c r="E22" i="6"/>
  <c r="D22" i="6"/>
  <c r="C22" i="6"/>
  <c r="M21" i="6"/>
  <c r="M20" i="6"/>
  <c r="L19" i="6"/>
  <c r="K19" i="6"/>
  <c r="J19" i="6"/>
  <c r="I19" i="6"/>
  <c r="H19" i="6"/>
  <c r="G19" i="6"/>
  <c r="F19" i="6"/>
  <c r="E19" i="6"/>
  <c r="D19" i="6"/>
  <c r="C19" i="6"/>
  <c r="M19" i="6" s="1"/>
  <c r="M18" i="6"/>
  <c r="M17" i="6"/>
  <c r="L16" i="6"/>
  <c r="K16" i="6"/>
  <c r="J16" i="6"/>
  <c r="I16" i="6"/>
  <c r="H16" i="6"/>
  <c r="G16" i="6"/>
  <c r="F16" i="6"/>
  <c r="E16" i="6"/>
  <c r="D16" i="6"/>
  <c r="C16" i="6"/>
  <c r="M15" i="6"/>
  <c r="M14" i="6"/>
  <c r="L13" i="6"/>
  <c r="L25" i="6" s="1"/>
  <c r="K13" i="6"/>
  <c r="K25" i="6" s="1"/>
  <c r="J13" i="6"/>
  <c r="J25" i="6" s="1"/>
  <c r="I13" i="6"/>
  <c r="I25" i="6" s="1"/>
  <c r="H13" i="6"/>
  <c r="H25" i="6" s="1"/>
  <c r="G13" i="6"/>
  <c r="G25" i="6" s="1"/>
  <c r="F13" i="6"/>
  <c r="F25" i="6" s="1"/>
  <c r="E13" i="6"/>
  <c r="E25" i="6" s="1"/>
  <c r="D13" i="6"/>
  <c r="D25" i="6" s="1"/>
  <c r="C13" i="6"/>
  <c r="C25" i="6" s="1"/>
  <c r="M22" i="6" l="1"/>
  <c r="M16" i="6"/>
  <c r="M25" i="6"/>
  <c r="M13" i="6"/>
  <c r="H47" i="5" l="1"/>
  <c r="H31" i="5"/>
  <c r="H46" i="5" s="1"/>
  <c r="H54" i="5" s="1"/>
  <c r="H56" i="5" s="1"/>
  <c r="H28" i="5"/>
  <c r="H22" i="5"/>
  <c r="H21" i="5" s="1"/>
  <c r="F21" i="4" l="1"/>
  <c r="F27" i="4"/>
  <c r="F49" i="4"/>
  <c r="F59" i="4"/>
  <c r="F65" i="4"/>
  <c r="F75" i="4"/>
  <c r="F69" i="4"/>
  <c r="F64" i="4" s="1"/>
  <c r="F86" i="4"/>
  <c r="F90" i="4"/>
  <c r="F84" i="4" s="1"/>
  <c r="F20" i="4" l="1"/>
  <c r="F58" i="4" s="1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comments2.xml><?xml version="1.0" encoding="utf-8"?>
<comments xmlns="http://schemas.openxmlformats.org/spreadsheetml/2006/main">
  <authors>
    <author>antras</author>
  </authors>
  <commentList>
    <comment ref="C14" authorId="0">
      <text>
        <r>
          <rPr>
            <sz val="9"/>
            <color indexed="81"/>
            <rFont val="Tahoma"/>
            <family val="2"/>
            <charset val="186"/>
          </rPr>
          <t>#20_4_D14#</t>
        </r>
      </text>
    </comment>
    <comment ref="D14" authorId="0">
      <text>
        <r>
          <rPr>
            <sz val="9"/>
            <color indexed="81"/>
            <rFont val="Tahoma"/>
            <family val="2"/>
            <charset val="186"/>
          </rPr>
          <t>#20_4_E14#</t>
        </r>
      </text>
    </comment>
    <comment ref="E14" authorId="0">
      <text>
        <r>
          <rPr>
            <sz val="9"/>
            <color indexed="81"/>
            <rFont val="Tahoma"/>
            <family val="2"/>
            <charset val="186"/>
          </rPr>
          <t>#20_4_F14#</t>
        </r>
      </text>
    </comment>
    <comment ref="F14" authorId="0">
      <text>
        <r>
          <rPr>
            <sz val="9"/>
            <color indexed="81"/>
            <rFont val="Tahoma"/>
            <family val="2"/>
            <charset val="186"/>
          </rPr>
          <t>#20_4_G14#</t>
        </r>
      </text>
    </comment>
    <comment ref="G14" authorId="0">
      <text>
        <r>
          <rPr>
            <sz val="9"/>
            <color indexed="81"/>
            <rFont val="Tahoma"/>
            <family val="2"/>
            <charset val="186"/>
          </rPr>
          <t>#20_4_H14#</t>
        </r>
      </text>
    </comment>
    <comment ref="H14" authorId="0">
      <text>
        <r>
          <rPr>
            <sz val="9"/>
            <color indexed="81"/>
            <rFont val="Tahoma"/>
            <family val="2"/>
            <charset val="186"/>
          </rPr>
          <t>#20_4_I14#</t>
        </r>
      </text>
    </comment>
    <comment ref="I14" authorId="0">
      <text>
        <r>
          <rPr>
            <sz val="9"/>
            <color indexed="81"/>
            <rFont val="Tahoma"/>
            <family val="2"/>
            <charset val="186"/>
          </rPr>
          <t>#20_4_J14#</t>
        </r>
      </text>
    </comment>
    <comment ref="J14" authorId="0">
      <text>
        <r>
          <rPr>
            <sz val="9"/>
            <color indexed="81"/>
            <rFont val="Tahoma"/>
            <family val="2"/>
            <charset val="186"/>
          </rPr>
          <t>#20_4_K14#</t>
        </r>
      </text>
    </comment>
    <comment ref="K14" authorId="0">
      <text>
        <r>
          <rPr>
            <sz val="9"/>
            <color indexed="81"/>
            <rFont val="Tahoma"/>
            <family val="2"/>
            <charset val="186"/>
          </rPr>
          <t>#20_4_L14#</t>
        </r>
      </text>
    </comment>
    <comment ref="L14" authorId="0">
      <text>
        <r>
          <rPr>
            <sz val="9"/>
            <color indexed="81"/>
            <rFont val="Tahoma"/>
            <family val="2"/>
            <charset val="186"/>
          </rPr>
          <t>#20_4_M14#</t>
        </r>
      </text>
    </comment>
    <comment ref="C15" authorId="0">
      <text>
        <r>
          <rPr>
            <sz val="9"/>
            <color indexed="81"/>
            <rFont val="Tahoma"/>
            <family val="2"/>
            <charset val="186"/>
          </rPr>
          <t>#20_4_D15#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5" authorId="0">
      <text>
        <r>
          <rPr>
            <sz val="9"/>
            <color indexed="81"/>
            <rFont val="Tahoma"/>
            <family val="2"/>
            <charset val="186"/>
          </rPr>
          <t>#20_4_E15#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5" authorId="0">
      <text>
        <r>
          <rPr>
            <sz val="9"/>
            <color indexed="81"/>
            <rFont val="Tahoma"/>
            <family val="2"/>
            <charset val="186"/>
          </rPr>
          <t>#20_4_F15#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5" authorId="0">
      <text>
        <r>
          <rPr>
            <sz val="9"/>
            <color indexed="81"/>
            <rFont val="Tahoma"/>
            <family val="2"/>
            <charset val="186"/>
          </rPr>
          <t>#20_4_G15#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5" authorId="0">
      <text>
        <r>
          <rPr>
            <sz val="9"/>
            <color indexed="81"/>
            <rFont val="Tahoma"/>
            <family val="2"/>
            <charset val="186"/>
          </rPr>
          <t>#20_4_H15#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5" authorId="0">
      <text>
        <r>
          <rPr>
            <sz val="9"/>
            <color indexed="81"/>
            <rFont val="Tahoma"/>
            <family val="2"/>
            <charset val="186"/>
          </rPr>
          <t>#20_4_I15#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5" authorId="0">
      <text>
        <r>
          <rPr>
            <sz val="9"/>
            <color indexed="81"/>
            <rFont val="Tahoma"/>
            <family val="2"/>
            <charset val="186"/>
          </rPr>
          <t>#20_4_J15#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5" authorId="0">
      <text>
        <r>
          <rPr>
            <sz val="9"/>
            <color indexed="81"/>
            <rFont val="Tahoma"/>
            <family val="2"/>
            <charset val="186"/>
          </rPr>
          <t>#20_4_K15#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5" authorId="0">
      <text>
        <r>
          <rPr>
            <sz val="9"/>
            <color indexed="81"/>
            <rFont val="Tahoma"/>
            <family val="2"/>
            <charset val="186"/>
          </rPr>
          <t>#20_4_L15#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5" authorId="0">
      <text>
        <r>
          <rPr>
            <sz val="9"/>
            <color indexed="81"/>
            <rFont val="Tahoma"/>
            <family val="2"/>
            <charset val="186"/>
          </rPr>
          <t>#20_4_M15#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7" authorId="0">
      <text>
        <r>
          <rPr>
            <sz val="9"/>
            <color indexed="81"/>
            <rFont val="Tahoma"/>
            <family val="2"/>
            <charset val="186"/>
          </rPr>
          <t>#20_4_D17#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7" authorId="0">
      <text>
        <r>
          <rPr>
            <sz val="9"/>
            <color indexed="81"/>
            <rFont val="Tahoma"/>
            <family val="2"/>
            <charset val="186"/>
          </rPr>
          <t>#20_4_E17#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7" authorId="0">
      <text>
        <r>
          <rPr>
            <sz val="9"/>
            <color indexed="81"/>
            <rFont val="Tahoma"/>
            <family val="2"/>
            <charset val="186"/>
          </rPr>
          <t>#20_4_F17#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7" authorId="0">
      <text>
        <r>
          <rPr>
            <sz val="9"/>
            <color indexed="81"/>
            <rFont val="Tahoma"/>
            <family val="2"/>
            <charset val="186"/>
          </rPr>
          <t>#20_4_G17#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7" authorId="0">
      <text>
        <r>
          <rPr>
            <sz val="9"/>
            <color indexed="81"/>
            <rFont val="Tahoma"/>
            <family val="2"/>
            <charset val="186"/>
          </rPr>
          <t>#20_4_H17#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7" authorId="0">
      <text>
        <r>
          <rPr>
            <sz val="9"/>
            <color indexed="81"/>
            <rFont val="Tahoma"/>
            <family val="2"/>
            <charset val="186"/>
          </rPr>
          <t>#20_4_I17#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7" authorId="0">
      <text>
        <r>
          <rPr>
            <sz val="9"/>
            <color indexed="81"/>
            <rFont val="Tahoma"/>
            <family val="2"/>
            <charset val="186"/>
          </rPr>
          <t>#20_4_J17#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7" authorId="0">
      <text>
        <r>
          <rPr>
            <sz val="9"/>
            <color indexed="81"/>
            <rFont val="Tahoma"/>
            <family val="2"/>
            <charset val="186"/>
          </rPr>
          <t>#20_4_K17#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7" authorId="0">
      <text>
        <r>
          <rPr>
            <sz val="9"/>
            <color indexed="81"/>
            <rFont val="Tahoma"/>
            <family val="2"/>
            <charset val="186"/>
          </rPr>
          <t>#20_4_L17#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7" authorId="0">
      <text>
        <r>
          <rPr>
            <sz val="9"/>
            <color indexed="81"/>
            <rFont val="Tahoma"/>
            <family val="2"/>
            <charset val="186"/>
          </rPr>
          <t>#20_4_M17#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8" authorId="0">
      <text>
        <r>
          <rPr>
            <sz val="9"/>
            <color indexed="81"/>
            <rFont val="Tahoma"/>
            <family val="2"/>
            <charset val="186"/>
          </rPr>
          <t>#20_4_D18#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8" authorId="0">
      <text>
        <r>
          <rPr>
            <sz val="9"/>
            <color indexed="81"/>
            <rFont val="Tahoma"/>
            <family val="2"/>
            <charset val="186"/>
          </rPr>
          <t>#20_4_E18#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18" authorId="0">
      <text>
        <r>
          <rPr>
            <sz val="9"/>
            <color indexed="81"/>
            <rFont val="Tahoma"/>
            <family val="2"/>
            <charset val="186"/>
          </rPr>
          <t>#20_4_F18#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18" authorId="0">
      <text>
        <r>
          <rPr>
            <sz val="9"/>
            <color indexed="81"/>
            <rFont val="Tahoma"/>
            <family val="2"/>
            <charset val="186"/>
          </rPr>
          <t>#20_4_G18#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18" authorId="0">
      <text>
        <r>
          <rPr>
            <sz val="9"/>
            <color indexed="81"/>
            <rFont val="Tahoma"/>
            <family val="2"/>
            <charset val="186"/>
          </rPr>
          <t>#20_4_H18#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18" authorId="0">
      <text>
        <r>
          <rPr>
            <sz val="9"/>
            <color indexed="81"/>
            <rFont val="Tahoma"/>
            <family val="2"/>
            <charset val="186"/>
          </rPr>
          <t>#20_4_I18#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sz val="9"/>
            <color indexed="81"/>
            <rFont val="Tahoma"/>
            <family val="2"/>
            <charset val="186"/>
          </rPr>
          <t>#20_4_J18#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18" authorId="0">
      <text>
        <r>
          <rPr>
            <sz val="9"/>
            <color indexed="81"/>
            <rFont val="Tahoma"/>
            <family val="2"/>
            <charset val="186"/>
          </rPr>
          <t>#20_4_K18#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18" authorId="0">
      <text>
        <r>
          <rPr>
            <sz val="9"/>
            <color indexed="81"/>
            <rFont val="Tahoma"/>
            <family val="2"/>
            <charset val="186"/>
          </rPr>
          <t>#20_4_L18#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18" authorId="0">
      <text>
        <r>
          <rPr>
            <sz val="9"/>
            <color indexed="81"/>
            <rFont val="Tahoma"/>
            <family val="2"/>
            <charset val="186"/>
          </rPr>
          <t>#20_4_M18#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0" authorId="0">
      <text>
        <r>
          <rPr>
            <sz val="9"/>
            <color indexed="81"/>
            <rFont val="Tahoma"/>
            <family val="2"/>
            <charset val="186"/>
          </rPr>
          <t>#20_4_D20#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0" authorId="0">
      <text>
        <r>
          <rPr>
            <sz val="9"/>
            <color indexed="81"/>
            <rFont val="Tahoma"/>
            <family val="2"/>
            <charset val="186"/>
          </rPr>
          <t>#20_4_E20#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0" authorId="0">
      <text>
        <r>
          <rPr>
            <sz val="9"/>
            <color indexed="81"/>
            <rFont val="Tahoma"/>
            <family val="2"/>
            <charset val="186"/>
          </rPr>
          <t>#20_4_F20#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0" authorId="0">
      <text>
        <r>
          <rPr>
            <sz val="9"/>
            <color indexed="81"/>
            <rFont val="Tahoma"/>
            <family val="2"/>
            <charset val="186"/>
          </rPr>
          <t>#20_4_G20#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0" authorId="0">
      <text>
        <r>
          <rPr>
            <sz val="9"/>
            <color indexed="81"/>
            <rFont val="Tahoma"/>
            <family val="2"/>
            <charset val="186"/>
          </rPr>
          <t>#20_4_H20#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0" authorId="0">
      <text>
        <r>
          <rPr>
            <sz val="9"/>
            <color indexed="81"/>
            <rFont val="Tahoma"/>
            <family val="2"/>
            <charset val="186"/>
          </rPr>
          <t>#20_4_I20#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0" authorId="0">
      <text>
        <r>
          <rPr>
            <sz val="9"/>
            <color indexed="81"/>
            <rFont val="Tahoma"/>
            <family val="2"/>
            <charset val="186"/>
          </rPr>
          <t>#20_4_J20#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0" authorId="0">
      <text>
        <r>
          <rPr>
            <sz val="9"/>
            <color indexed="81"/>
            <rFont val="Tahoma"/>
            <family val="2"/>
            <charset val="186"/>
          </rPr>
          <t>#20_4_K20#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0" authorId="0">
      <text>
        <r>
          <rPr>
            <sz val="9"/>
            <color indexed="81"/>
            <rFont val="Tahoma"/>
            <family val="2"/>
            <charset val="186"/>
          </rPr>
          <t>#20_4_L20#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0" authorId="0">
      <text>
        <r>
          <rPr>
            <sz val="9"/>
            <color indexed="81"/>
            <rFont val="Tahoma"/>
            <family val="2"/>
            <charset val="186"/>
          </rPr>
          <t>#20_4_M20#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1" authorId="0">
      <text>
        <r>
          <rPr>
            <sz val="9"/>
            <color indexed="81"/>
            <rFont val="Tahoma"/>
            <family val="2"/>
            <charset val="186"/>
          </rPr>
          <t>#20_4_D21#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1" authorId="0">
      <text>
        <r>
          <rPr>
            <sz val="9"/>
            <color indexed="81"/>
            <rFont val="Tahoma"/>
            <family val="2"/>
            <charset val="186"/>
          </rPr>
          <t>#20_4_E21#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1" authorId="0">
      <text>
        <r>
          <rPr>
            <sz val="9"/>
            <color indexed="81"/>
            <rFont val="Tahoma"/>
            <family val="2"/>
            <charset val="186"/>
          </rPr>
          <t>#20_4_F21#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1" authorId="0">
      <text>
        <r>
          <rPr>
            <sz val="9"/>
            <color indexed="81"/>
            <rFont val="Tahoma"/>
            <family val="2"/>
            <charset val="186"/>
          </rPr>
          <t>#20_4_G21#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1" authorId="0">
      <text>
        <r>
          <rPr>
            <sz val="9"/>
            <color indexed="81"/>
            <rFont val="Tahoma"/>
            <family val="2"/>
            <charset val="186"/>
          </rPr>
          <t>#20_4_H21#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1" authorId="0">
      <text>
        <r>
          <rPr>
            <sz val="9"/>
            <color indexed="81"/>
            <rFont val="Tahoma"/>
            <family val="2"/>
            <charset val="186"/>
          </rPr>
          <t>#20_4_I21#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1" authorId="0">
      <text>
        <r>
          <rPr>
            <sz val="9"/>
            <color indexed="81"/>
            <rFont val="Tahoma"/>
            <family val="2"/>
            <charset val="186"/>
          </rPr>
          <t>#20_4_J21#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1" authorId="0">
      <text>
        <r>
          <rPr>
            <sz val="9"/>
            <color indexed="81"/>
            <rFont val="Tahoma"/>
            <family val="2"/>
            <charset val="186"/>
          </rPr>
          <t>#20_4_K21#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1" authorId="0">
      <text>
        <r>
          <rPr>
            <sz val="9"/>
            <color indexed="81"/>
            <rFont val="Tahoma"/>
            <family val="2"/>
            <charset val="186"/>
          </rPr>
          <t>#20_4_L21#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1" authorId="0">
      <text>
        <r>
          <rPr>
            <sz val="9"/>
            <color indexed="81"/>
            <rFont val="Tahoma"/>
            <family val="2"/>
            <charset val="186"/>
          </rPr>
          <t>#20_4_M21#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3" authorId="0">
      <text>
        <r>
          <rPr>
            <sz val="9"/>
            <color indexed="81"/>
            <rFont val="Tahoma"/>
            <family val="2"/>
            <charset val="186"/>
          </rPr>
          <t>#20_4_D23#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3" authorId="0">
      <text>
        <r>
          <rPr>
            <sz val="9"/>
            <color indexed="81"/>
            <rFont val="Tahoma"/>
            <family val="2"/>
            <charset val="186"/>
          </rPr>
          <t>#20_4_E23#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3" authorId="0">
      <text>
        <r>
          <rPr>
            <sz val="9"/>
            <color indexed="81"/>
            <rFont val="Tahoma"/>
            <family val="2"/>
            <charset val="186"/>
          </rPr>
          <t>#20_4_F23#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3" authorId="0">
      <text>
        <r>
          <rPr>
            <sz val="9"/>
            <color indexed="81"/>
            <rFont val="Tahoma"/>
            <family val="2"/>
            <charset val="186"/>
          </rPr>
          <t>#20_4_G23#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3" authorId="0">
      <text>
        <r>
          <rPr>
            <sz val="9"/>
            <color indexed="81"/>
            <rFont val="Tahoma"/>
            <family val="2"/>
            <charset val="186"/>
          </rPr>
          <t>#20_4_H23#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3" authorId="0">
      <text>
        <r>
          <rPr>
            <sz val="9"/>
            <color indexed="81"/>
            <rFont val="Tahoma"/>
            <family val="2"/>
            <charset val="186"/>
          </rPr>
          <t>#20_4_I23#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3" authorId="0">
      <text>
        <r>
          <rPr>
            <sz val="9"/>
            <color indexed="81"/>
            <rFont val="Tahoma"/>
            <family val="2"/>
            <charset val="186"/>
          </rPr>
          <t>#20_4_J23#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3" authorId="0">
      <text>
        <r>
          <rPr>
            <sz val="9"/>
            <color indexed="81"/>
            <rFont val="Tahoma"/>
            <family val="2"/>
            <charset val="186"/>
          </rPr>
          <t>#20_4_K23#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3" authorId="0">
      <text>
        <r>
          <rPr>
            <sz val="9"/>
            <color indexed="81"/>
            <rFont val="Tahoma"/>
            <family val="2"/>
            <charset val="186"/>
          </rPr>
          <t>#20_4_L23#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3" authorId="0">
      <text>
        <r>
          <rPr>
            <sz val="9"/>
            <color indexed="81"/>
            <rFont val="Tahoma"/>
            <family val="2"/>
            <charset val="186"/>
          </rPr>
          <t>#20_4_M23#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>
      <text>
        <r>
          <rPr>
            <sz val="9"/>
            <color indexed="81"/>
            <rFont val="Tahoma"/>
            <family val="2"/>
            <charset val="186"/>
          </rPr>
          <t>#20_4_D24#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24" authorId="0">
      <text>
        <r>
          <rPr>
            <sz val="9"/>
            <color indexed="81"/>
            <rFont val="Tahoma"/>
            <family val="2"/>
            <charset val="186"/>
          </rPr>
          <t>#20_4_E24#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E24" authorId="0">
      <text>
        <r>
          <rPr>
            <sz val="9"/>
            <color indexed="81"/>
            <rFont val="Tahoma"/>
            <family val="2"/>
            <charset val="186"/>
          </rPr>
          <t>#20_4_F24#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24" authorId="0">
      <text>
        <r>
          <rPr>
            <sz val="9"/>
            <color indexed="81"/>
            <rFont val="Tahoma"/>
            <family val="2"/>
            <charset val="186"/>
          </rPr>
          <t>#20_4_G24#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4" authorId="0">
      <text>
        <r>
          <rPr>
            <sz val="9"/>
            <color indexed="81"/>
            <rFont val="Tahoma"/>
            <family val="2"/>
            <charset val="186"/>
          </rPr>
          <t>#20_4_H24#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H24" authorId="0">
      <text>
        <r>
          <rPr>
            <sz val="9"/>
            <color indexed="81"/>
            <rFont val="Tahoma"/>
            <family val="2"/>
            <charset val="186"/>
          </rPr>
          <t>#20_4_I24#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24" authorId="0">
      <text>
        <r>
          <rPr>
            <sz val="9"/>
            <color indexed="81"/>
            <rFont val="Tahoma"/>
            <family val="2"/>
            <charset val="186"/>
          </rPr>
          <t>#20_4_J24#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J24" authorId="0">
      <text>
        <r>
          <rPr>
            <sz val="9"/>
            <color indexed="81"/>
            <rFont val="Tahoma"/>
            <family val="2"/>
            <charset val="186"/>
          </rPr>
          <t>#20_4_K24#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24" authorId="0">
      <text>
        <r>
          <rPr>
            <sz val="9"/>
            <color indexed="81"/>
            <rFont val="Tahoma"/>
            <family val="2"/>
            <charset val="186"/>
          </rPr>
          <t>#20_4_L24#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L24" authorId="0">
      <text>
        <r>
          <rPr>
            <sz val="9"/>
            <color indexed="81"/>
            <rFont val="Tahoma"/>
            <family val="2"/>
            <charset val="186"/>
          </rPr>
          <t>#20_4_M24#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<sst xmlns="http://schemas.openxmlformats.org/spreadsheetml/2006/main" count="406" uniqueCount="298">
  <si>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</si>
  <si>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</si>
  <si>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</si>
  <si>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</si>
  <si>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</si>
  <si>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</si>
  <si>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</si>
  <si>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</si>
  <si>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</si>
  <si>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</si>
  <si>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</si>
  <si>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</si>
  <si>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</si>
  <si>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</si>
  <si>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</si>
  <si>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</si>
  <si>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</si>
  <si>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</si>
  <si>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</si>
  <si>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</si>
  <si>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</si>
  <si>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</si>
  <si>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</si>
  <si>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</si>
  <si>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</si>
  <si>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</si>
  <si>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</si>
  <si>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</si>
  <si>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</si>
  <si>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</si>
  <si>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</si>
  <si>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</si>
  <si>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</si>
  <si>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</si>
  <si>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</si>
  <si>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</si>
  <si>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</si>
  <si>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</si>
  <si>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</si>
  <si>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</si>
  <si>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</si>
  <si>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</si>
  <si>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</si>
  <si>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</si>
  <si>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</si>
  <si>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</si>
  <si>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</si>
  <si>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</si>
  <si>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</si>
  <si>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</si>
  <si>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</si>
  <si>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</si>
  <si>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</si>
  <si>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</si>
  <si>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</si>
  <si>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</si>
  <si>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</si>
  <si>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</si>
  <si>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</si>
  <si>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</si>
  <si>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</si>
  <si>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</si>
  <si>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</si>
  <si>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</si>
  <si>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</si>
  <si>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</si>
  <si>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</si>
  <si>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</si>
  <si>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</si>
  <si>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</si>
  <si>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</si>
  <si>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</si>
  <si>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</si>
  <si>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</si>
  <si>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</si>
  <si>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</si>
  <si>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</si>
  <si>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</si>
  <si>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</si>
  <si>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</si>
  <si>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</si>
  <si>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</si>
  <si>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</si>
  <si>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</si>
  <si>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</si>
  <si>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</si>
  <si>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</si>
  <si>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</si>
  <si>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</si>
  <si>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</si>
  <si>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</si>
  <si>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</si>
  <si>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</si>
  <si>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</si>
  <si>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</si>
  <si>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</si>
  <si>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</si>
  <si>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</si>
  <si>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</si>
  <si>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</si>
  <si>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</si>
  <si>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</si>
  <si>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</si>
  <si>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</si>
  <si>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</si>
  <si>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</si>
  <si>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</si>
  <si>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</si>
  <si>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</si>
  <si>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</si>
  <si>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</si>
  <si>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</si>
  <si>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</si>
  <si>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</si>
  <si>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</si>
  <si>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</si>
  <si>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</si>
  <si>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</si>
  <si>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</si>
  <si>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</si>
  <si>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</si>
  <si>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</si>
  <si>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</si>
  <si>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</si>
  <si>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</si>
  <si>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</si>
  <si>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</si>
  <si>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</si>
  <si>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</si>
  <si>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</si>
  <si>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</si>
  <si>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</si>
  <si>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Kazlų Rūdos "Saulės" mokykla</t>
  </si>
  <si>
    <t>Pateikimo valiuta ir tikslumas: eurais arba tūkstančiais eurų</t>
  </si>
  <si>
    <t>Direktorė</t>
  </si>
  <si>
    <t>Daiva Dabrilienė</t>
  </si>
  <si>
    <t>Vyr.buhalterė</t>
  </si>
  <si>
    <t>190984913, Atgimimo 8a, Kazlų Rūda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</si>
  <si>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</si>
  <si>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</si>
  <si>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</si>
  <si>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</si>
  <si>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</si>
  <si>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</si>
  <si>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</si>
  <si>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r>
      <t xml:space="preserve">Pateikimo valiuta ir tikslumas: eurais </t>
    </r>
    <r>
      <rPr>
        <i/>
        <sz val="11"/>
        <rFont val="TimesNewRoman,Bold"/>
        <charset val="186"/>
      </rPr>
      <t>arba tūkstančiais eurų</t>
    </r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</si>
  <si>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</si>
  <si>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</si>
  <si>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</si>
  <si>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</si>
  <si>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</si>
  <si>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</si>
  <si>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26.1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</si>
  <si>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</si>
  <si>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</si>
  <si>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</si>
  <si>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</si>
  <si>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</si>
  <si>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</si>
  <si>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26.2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</si>
  <si>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</si>
  <si>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</si>
  <si>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</si>
  <si>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</si>
  <si>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</si>
  <si>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</si>
  <si>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</si>
  <si>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</si>
  <si>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</si>
  <si>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28.1</t>
  </si>
  <si>
    <t>Nusidėvėjimo ir amortizacijos</t>
  </si>
  <si>
    <t>NUSIDĖVĖJIMO IR AMORTIZACIJOS</t>
  </si>
  <si>
    <t>28.2</t>
  </si>
  <si>
    <t>KOMUNALINIŲ PASLAUGŲ IR ryšių</t>
  </si>
  <si>
    <t>KOMUNALINIŲ PASLAUGŲ IR RYŠIŲ</t>
  </si>
  <si>
    <t>28.3</t>
  </si>
  <si>
    <t xml:space="preserve">Komandiruočių </t>
  </si>
  <si>
    <t>KOMANDIRUOČIŲ</t>
  </si>
  <si>
    <t xml:space="preserve">Transporto </t>
  </si>
  <si>
    <t>TRANSPORTO</t>
  </si>
  <si>
    <t>28.4</t>
  </si>
  <si>
    <t>VI.</t>
  </si>
  <si>
    <t xml:space="preserve">Kvalifikacijos kėlimo </t>
  </si>
  <si>
    <t>KVALIFIKACIJOS KĖLIMO</t>
  </si>
  <si>
    <t>28.5</t>
  </si>
  <si>
    <t>VII.</t>
  </si>
  <si>
    <t>PAPRASTOJO Remonto IR EKSPLOATAVIMO</t>
  </si>
  <si>
    <t>PAPRASTOJO REMONTO IR EKSPLOATAVIMO</t>
  </si>
  <si>
    <t>VIII.</t>
  </si>
  <si>
    <t>NUVERTĖJIMO IR NURAŠYTŲ SUMŲ</t>
  </si>
  <si>
    <t>28.6</t>
  </si>
  <si>
    <t>IX.</t>
  </si>
  <si>
    <t>SUNAUDOTŲ IR PARDUOTŲ ATSARGŲ SAVIKAINA</t>
  </si>
  <si>
    <t>28.7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</si>
  <si>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</si>
  <si>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</si>
  <si>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</si>
  <si>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</si>
  <si>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</si>
  <si>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</si>
  <si>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</si>
  <si>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</si>
  <si>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</si>
  <si>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</si>
  <si>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</si>
  <si>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</si>
  <si>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28.8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</si>
  <si>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</si>
  <si>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</si>
  <si>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</si>
  <si>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</si>
  <si>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</si>
  <si>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</si>
  <si>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</si>
  <si>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</si>
  <si>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</si>
  <si>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</si>
  <si>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</si>
  <si>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</si>
  <si>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</si>
  <si>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</si>
  <si>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</si>
  <si>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</si>
  <si>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</si>
  <si>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</si>
  <si>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</si>
  <si>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</si>
  <si>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</si>
  <si>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</si>
  <si>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</si>
  <si>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</si>
  <si>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</si>
  <si>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</si>
  <si>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</si>
  <si>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</si>
  <si>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</si>
  <si>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</si>
  <si>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</si>
  <si>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</si>
  <si>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</si>
  <si>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</si>
  <si>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</si>
  <si>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</si>
  <si>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</si>
  <si>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</si>
  <si>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</si>
  <si>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</si>
  <si>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</si>
  <si>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</si>
  <si>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</si>
  <si>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</si>
  <si>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</si>
  <si>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</si>
  <si>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</si>
  <si>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</si>
  <si>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</si>
  <si>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</si>
  <si>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</si>
  <si>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</si>
  <si>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</si>
  <si>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</si>
  <si>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</si>
  <si>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</si>
  <si>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</si>
  <si>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</si>
  <si>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</si>
  <si>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</si>
  <si>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</si>
  <si>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</si>
  <si>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</si>
  <si>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</si>
  <si>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</si>
  <si>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</si>
  <si>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PAGAL  2019.03.31 D. DUOMENIS</t>
  </si>
  <si>
    <t>Ilona Jokubauskienė</t>
  </si>
  <si>
    <t>26.3</t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</si>
  <si>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</si>
  <si>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</si>
  <si>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</si>
  <si>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finansinių ataskaitų aiškinamajame rašte forma)</t>
  </si>
  <si>
    <t>Kazlų Rūdos Saulės mokykla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</si>
  <si>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</si>
  <si>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</si>
  <si>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</si>
  <si>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</si>
  <si>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</si>
  <si>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</si>
  <si>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</si>
  <si>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</si>
  <si>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</si>
  <si>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</si>
  <si>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</si>
  <si>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</si>
  <si>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</si>
  <si>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finansavimo sumų iš valstybės ar savivaldybės biudžetų ES  projektams finansuoti)</t>
  </si>
  <si>
    <t>28.9</t>
  </si>
  <si>
    <t xml:space="preserve">2019.04.25 Nr.  2   </t>
  </si>
  <si>
    <t xml:space="preserve">2019.04.25 Nr.  1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</si>
</sst>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i/>
      <sz val="11"/>
      <name val="TimesNewRoman,Bold"/>
    </font>
    <font>
      <i/>
      <sz val="11"/>
      <name val="TimesNewRoman,Bold"/>
      <charset val="186"/>
    </font>
    <font>
      <sz val="12"/>
      <name val="Arial"/>
    </font>
    <font>
      <b/>
      <sz val="12"/>
      <name val="Arial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sz val="9"/>
      <color indexed="81"/>
      <name val="Tahoma"/>
      <charset val="1"/>
    </font>
    <font>
      <b/>
      <i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4"/>
      <name val="Times New Roman"/>
      <family val="1"/>
      <charset val="186"/>
    </font>
    <font>
      <u/>
      <sz val="1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2" fillId="0" borderId="0"/>
  </cellStyleXfs>
  <cellXfs count="2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2" fontId="16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/>
    </xf>
    <xf numFmtId="2" fontId="14" fillId="0" borderId="1" xfId="0" applyNumberFormat="1" applyFont="1" applyBorder="1" applyAlignment="1">
      <alignment horizontal="right" vertical="center"/>
    </xf>
    <xf numFmtId="2" fontId="14" fillId="2" borderId="9" xfId="0" applyNumberFormat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26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4" fillId="0" borderId="14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2" fontId="15" fillId="0" borderId="1" xfId="0" applyNumberFormat="1" applyFont="1" applyFill="1" applyBorder="1" applyAlignment="1">
      <alignment horizontal="justify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0" fillId="3" borderId="0" xfId="0" applyFont="1" applyFill="1" applyBorder="1" applyAlignment="1">
      <alignment horizontal="center"/>
    </xf>
    <xf numFmtId="0" fontId="3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16" fillId="4" borderId="9" xfId="0" applyNumberFormat="1" applyFont="1" applyFill="1" applyBorder="1" applyAlignment="1">
      <alignment horizontal="right" vertical="center"/>
    </xf>
    <xf numFmtId="2" fontId="16" fillId="4" borderId="1" xfId="0" applyNumberFormat="1" applyFont="1" applyFill="1" applyBorder="1" applyAlignment="1">
      <alignment vertical="center" wrapText="1"/>
    </xf>
    <xf numFmtId="2" fontId="16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/>
    </xf>
    <xf numFmtId="2" fontId="4" fillId="0" borderId="9" xfId="0" applyNumberFormat="1" applyFont="1" applyFill="1" applyBorder="1" applyAlignment="1">
      <alignment horizontal="right" vertical="center"/>
    </xf>
    <xf numFmtId="2" fontId="4" fillId="0" borderId="1" xfId="0" applyNumberFormat="1" applyFont="1" applyFill="1" applyBorder="1" applyAlignment="1">
      <alignment vertical="center" wrapText="1"/>
    </xf>
    <xf numFmtId="0" fontId="15" fillId="0" borderId="0" xfId="1" applyFont="1" applyAlignment="1">
      <alignment vertical="center"/>
    </xf>
    <xf numFmtId="0" fontId="28" fillId="0" borderId="0" xfId="1" applyFont="1" applyAlignment="1">
      <alignment vertical="center"/>
    </xf>
    <xf numFmtId="14" fontId="28" fillId="0" borderId="0" xfId="1" applyNumberFormat="1" applyFont="1" applyAlignment="1">
      <alignment vertical="center"/>
    </xf>
    <xf numFmtId="0" fontId="28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left" vertical="center" wrapText="1"/>
    </xf>
    <xf numFmtId="0" fontId="15" fillId="0" borderId="14" xfId="1" applyFont="1" applyBorder="1" applyAlignment="1">
      <alignment vertical="center"/>
    </xf>
    <xf numFmtId="0" fontId="3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26" fillId="0" borderId="3" xfId="0" applyFont="1" applyBorder="1" applyAlignment="1">
      <alignment vertical="center"/>
    </xf>
    <xf numFmtId="0" fontId="26" fillId="0" borderId="8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8" xfId="0" applyFont="1" applyBorder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 wrapText="1"/>
    </xf>
    <xf numFmtId="0" fontId="27" fillId="0" borderId="3" xfId="0" applyFont="1" applyBorder="1" applyAlignment="1">
      <alignment vertical="center" wrapText="1"/>
    </xf>
    <xf numFmtId="0" fontId="27" fillId="0" borderId="8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8" fillId="0" borderId="1" xfId="1" applyFont="1" applyBorder="1" applyAlignment="1">
      <alignment horizontal="center" vertical="center" wrapText="1"/>
    </xf>
    <xf numFmtId="14" fontId="33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/>
  </cellXfs>
  <cellStyles count="2">
    <cellStyle name="Įprastas" xfId="0" builtinId="0"/>
    <cellStyle name="Normal_20VSAFAS3-5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showGridLines="0" zoomScaleNormal="100" zoomScaleSheetLayoutView="100" workbookViewId="0">
      <selection activeCell="F19" sqref="F19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80" t="s">
        <v>94</v>
      </c>
      <c r="F2" s="181"/>
      <c r="G2" s="181"/>
    </row>
    <row r="3" spans="1:7">
      <c r="E3" s="182" t="s">
        <v>112</v>
      </c>
      <c r="F3" s="183"/>
      <c r="G3" s="183"/>
    </row>
    <row r="5" spans="1:7">
      <c r="A5" s="172" t="s">
        <v>93</v>
      </c>
      <c r="B5" s="173"/>
      <c r="C5" s="173"/>
      <c r="D5" s="173"/>
      <c r="E5" s="173"/>
      <c r="F5" s="169"/>
      <c r="G5" s="169"/>
    </row>
    <row r="6" spans="1:7">
      <c r="A6" s="187"/>
      <c r="B6" s="187"/>
      <c r="C6" s="187"/>
      <c r="D6" s="187"/>
      <c r="E6" s="187"/>
      <c r="F6" s="187"/>
      <c r="G6" s="187"/>
    </row>
    <row r="7" spans="1:7">
      <c r="A7" s="184" t="s">
        <v>132</v>
      </c>
      <c r="B7" s="185"/>
      <c r="C7" s="185"/>
      <c r="D7" s="185"/>
      <c r="E7" s="185"/>
      <c r="F7" s="186"/>
      <c r="G7" s="186"/>
    </row>
    <row r="8" spans="1:7">
      <c r="A8" s="156" t="s">
        <v>113</v>
      </c>
      <c r="B8" s="155"/>
      <c r="C8" s="155"/>
      <c r="D8" s="155"/>
      <c r="E8" s="155"/>
      <c r="F8" s="169"/>
      <c r="G8" s="169"/>
    </row>
    <row r="9" spans="1:7" ht="12.75" customHeight="1">
      <c r="A9" s="156" t="s">
        <v>137</v>
      </c>
      <c r="B9" s="155"/>
      <c r="C9" s="155"/>
      <c r="D9" s="155"/>
      <c r="E9" s="155"/>
      <c r="F9" s="169"/>
      <c r="G9" s="169"/>
    </row>
    <row r="10" spans="1:7">
      <c r="A10" s="152" t="s">
        <v>114</v>
      </c>
      <c r="B10" s="151"/>
      <c r="C10" s="151"/>
      <c r="D10" s="151"/>
      <c r="E10" s="151"/>
      <c r="F10" s="171"/>
      <c r="G10" s="171"/>
    </row>
    <row r="11" spans="1:7">
      <c r="A11" s="171"/>
      <c r="B11" s="171"/>
      <c r="C11" s="171"/>
      <c r="D11" s="171"/>
      <c r="E11" s="171"/>
      <c r="F11" s="171"/>
      <c r="G11" s="171"/>
    </row>
    <row r="12" spans="1:7">
      <c r="A12" s="170"/>
      <c r="B12" s="169"/>
      <c r="C12" s="169"/>
      <c r="D12" s="169"/>
      <c r="E12" s="169"/>
    </row>
    <row r="13" spans="1:7">
      <c r="A13" s="172" t="s">
        <v>0</v>
      </c>
      <c r="B13" s="173"/>
      <c r="C13" s="173"/>
      <c r="D13" s="173"/>
      <c r="E13" s="173"/>
      <c r="F13" s="174"/>
      <c r="G13" s="174"/>
    </row>
    <row r="14" spans="1:7">
      <c r="A14" s="172" t="s">
        <v>273</v>
      </c>
      <c r="B14" s="173"/>
      <c r="C14" s="173"/>
      <c r="D14" s="173"/>
      <c r="E14" s="173"/>
      <c r="F14" s="174"/>
      <c r="G14" s="174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75" t="s">
        <v>297</v>
      </c>
      <c r="B16" s="176"/>
      <c r="C16" s="176"/>
      <c r="D16" s="176"/>
      <c r="E16" s="176"/>
      <c r="F16" s="177"/>
      <c r="G16" s="177"/>
    </row>
    <row r="17" spans="1:7">
      <c r="A17" s="156" t="s">
        <v>1</v>
      </c>
      <c r="B17" s="156"/>
      <c r="C17" s="156"/>
      <c r="D17" s="156"/>
      <c r="E17" s="156"/>
      <c r="F17" s="178"/>
      <c r="G17" s="178"/>
    </row>
    <row r="18" spans="1:7" ht="12.75" customHeight="1">
      <c r="A18" s="8"/>
      <c r="B18" s="9"/>
      <c r="C18" s="9"/>
      <c r="D18" s="179" t="s">
        <v>133</v>
      </c>
      <c r="E18" s="179"/>
      <c r="F18" s="179"/>
      <c r="G18" s="179"/>
    </row>
    <row r="19" spans="1:7" ht="67.5" customHeight="1">
      <c r="A19" s="3" t="s">
        <v>2</v>
      </c>
      <c r="B19" s="166" t="s">
        <v>3</v>
      </c>
      <c r="C19" s="167"/>
      <c r="D19" s="168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1"/>
      <c r="D20" s="14"/>
      <c r="E20" s="23"/>
      <c r="F20" s="140">
        <f>SUM(F21,F27,F38,F39)</f>
        <v>10828.58</v>
      </c>
      <c r="G20" s="130">
        <f>+G21+G27</f>
        <v>11634.650000000001</v>
      </c>
    </row>
    <row r="21" spans="1:7" s="12" customFormat="1" ht="12.75" customHeight="1">
      <c r="A21" s="30" t="s">
        <v>9</v>
      </c>
      <c r="B21" s="34" t="s">
        <v>96</v>
      </c>
      <c r="C21" s="15"/>
      <c r="D21" s="16"/>
      <c r="E21" s="23">
        <v>14</v>
      </c>
      <c r="F21" s="141">
        <f>SUM(F22:F26)</f>
        <v>0</v>
      </c>
      <c r="G21" s="131">
        <f>+G22+G23+G24+G25+G26</f>
        <v>0</v>
      </c>
    </row>
    <row r="22" spans="1:7" s="12" customFormat="1" ht="12.75" customHeight="1">
      <c r="A22" s="23" t="s">
        <v>10</v>
      </c>
      <c r="B22" s="7"/>
      <c r="C22" s="43" t="s">
        <v>11</v>
      </c>
      <c r="D22" s="25"/>
      <c r="E22" s="23"/>
      <c r="F22" s="141"/>
      <c r="G22" s="132"/>
    </row>
    <row r="23" spans="1:7" s="12" customFormat="1" ht="12.75" customHeight="1">
      <c r="A23" s="23" t="s">
        <v>12</v>
      </c>
      <c r="B23" s="7"/>
      <c r="C23" s="43" t="s">
        <v>116</v>
      </c>
      <c r="D23" s="29"/>
      <c r="E23" s="23"/>
      <c r="F23" s="141"/>
      <c r="G23" s="132">
        <v>0</v>
      </c>
    </row>
    <row r="24" spans="1:7" s="12" customFormat="1" ht="12.75" customHeight="1">
      <c r="A24" s="23" t="s">
        <v>13</v>
      </c>
      <c r="B24" s="7"/>
      <c r="C24" s="43" t="s">
        <v>14</v>
      </c>
      <c r="D24" s="29"/>
      <c r="E24" s="23">
        <v>14</v>
      </c>
      <c r="F24" s="141">
        <v>0</v>
      </c>
      <c r="G24" s="132">
        <v>0</v>
      </c>
    </row>
    <row r="25" spans="1:7" s="12" customFormat="1" ht="12.75" customHeight="1">
      <c r="A25" s="23" t="s">
        <v>15</v>
      </c>
      <c r="B25" s="7"/>
      <c r="C25" s="43" t="s">
        <v>121</v>
      </c>
      <c r="D25" s="29"/>
      <c r="E25" s="23"/>
      <c r="F25" s="141"/>
      <c r="G25" s="132"/>
    </row>
    <row r="26" spans="1:7" s="12" customFormat="1" ht="12.75" customHeight="1">
      <c r="A26" s="77" t="s">
        <v>92</v>
      </c>
      <c r="B26" s="7"/>
      <c r="C26" s="24" t="s">
        <v>81</v>
      </c>
      <c r="D26" s="25"/>
      <c r="E26" s="23"/>
      <c r="F26" s="141"/>
      <c r="G26" s="132"/>
    </row>
    <row r="27" spans="1:7" s="12" customFormat="1" ht="12.75" customHeight="1">
      <c r="A27" s="19" t="s">
        <v>16</v>
      </c>
      <c r="B27" s="20" t="s">
        <v>17</v>
      </c>
      <c r="C27" s="21"/>
      <c r="D27" s="22"/>
      <c r="E27" s="23"/>
      <c r="F27" s="141">
        <f>SUM(F28:F37)</f>
        <v>10828.58</v>
      </c>
      <c r="G27" s="131">
        <f>+G28+G29+G30+G31+G32+G33+G34+G35+G36</f>
        <v>11634.650000000001</v>
      </c>
    </row>
    <row r="28" spans="1:7" s="12" customFormat="1" ht="12.75" customHeight="1">
      <c r="A28" s="23" t="s">
        <v>18</v>
      </c>
      <c r="B28" s="7"/>
      <c r="C28" s="43" t="s">
        <v>19</v>
      </c>
      <c r="D28" s="29"/>
      <c r="E28" s="23"/>
      <c r="F28" s="141"/>
      <c r="G28" s="132"/>
    </row>
    <row r="29" spans="1:7" s="12" customFormat="1" ht="12.75" customHeight="1">
      <c r="A29" s="23" t="s">
        <v>20</v>
      </c>
      <c r="B29" s="7"/>
      <c r="C29" s="43" t="s">
        <v>21</v>
      </c>
      <c r="D29" s="29"/>
      <c r="E29" s="23"/>
      <c r="F29" s="141"/>
      <c r="G29" s="132"/>
    </row>
    <row r="30" spans="1:7" s="12" customFormat="1" ht="12.75" customHeight="1">
      <c r="A30" s="23" t="s">
        <v>22</v>
      </c>
      <c r="B30" s="7"/>
      <c r="C30" s="43" t="s">
        <v>23</v>
      </c>
      <c r="D30" s="29"/>
      <c r="E30" s="23"/>
      <c r="F30" s="141"/>
      <c r="G30" s="132"/>
    </row>
    <row r="31" spans="1:7" s="12" customFormat="1" ht="12.75" customHeight="1">
      <c r="A31" s="23" t="s">
        <v>24</v>
      </c>
      <c r="B31" s="7"/>
      <c r="C31" s="43" t="s">
        <v>25</v>
      </c>
      <c r="D31" s="29"/>
      <c r="E31" s="23"/>
      <c r="F31" s="141"/>
      <c r="G31" s="132"/>
    </row>
    <row r="32" spans="1:7" s="12" customFormat="1" ht="12.75" customHeight="1">
      <c r="A32" s="23" t="s">
        <v>26</v>
      </c>
      <c r="B32" s="7"/>
      <c r="C32" s="43" t="s">
        <v>27</v>
      </c>
      <c r="D32" s="29"/>
      <c r="E32" s="23">
        <v>16</v>
      </c>
      <c r="F32" s="141">
        <v>6982.88</v>
      </c>
      <c r="G32" s="132">
        <v>7341.56</v>
      </c>
    </row>
    <row r="33" spans="1:7" s="12" customFormat="1" ht="12.75" customHeight="1">
      <c r="A33" s="23" t="s">
        <v>28</v>
      </c>
      <c r="B33" s="7"/>
      <c r="C33" s="43" t="s">
        <v>29</v>
      </c>
      <c r="D33" s="29"/>
      <c r="E33" s="23">
        <v>16</v>
      </c>
      <c r="F33" s="141">
        <v>330.17</v>
      </c>
      <c r="G33" s="132">
        <v>495.23</v>
      </c>
    </row>
    <row r="34" spans="1:7" s="12" customFormat="1" ht="12.75" customHeight="1">
      <c r="A34" s="23" t="s">
        <v>30</v>
      </c>
      <c r="B34" s="7"/>
      <c r="C34" s="43" t="s">
        <v>31</v>
      </c>
      <c r="D34" s="29"/>
      <c r="E34" s="23"/>
      <c r="F34" s="141"/>
      <c r="G34" s="132"/>
    </row>
    <row r="35" spans="1:7" s="12" customFormat="1" ht="12.75" customHeight="1">
      <c r="A35" s="23" t="s">
        <v>32</v>
      </c>
      <c r="B35" s="7"/>
      <c r="C35" s="43" t="s">
        <v>33</v>
      </c>
      <c r="D35" s="29"/>
      <c r="E35" s="23">
        <v>16</v>
      </c>
      <c r="F35" s="141">
        <v>1321.38</v>
      </c>
      <c r="G35" s="132">
        <v>1390.95</v>
      </c>
    </row>
    <row r="36" spans="1:7" s="12" customFormat="1" ht="12.75" customHeight="1">
      <c r="A36" s="23" t="s">
        <v>34</v>
      </c>
      <c r="B36" s="26"/>
      <c r="C36" s="45" t="s">
        <v>115</v>
      </c>
      <c r="D36" s="46"/>
      <c r="E36" s="23">
        <v>16</v>
      </c>
      <c r="F36" s="141">
        <v>2194.15</v>
      </c>
      <c r="G36" s="132">
        <v>2406.91</v>
      </c>
    </row>
    <row r="37" spans="1:7" s="12" customFormat="1" ht="12.75" customHeight="1">
      <c r="A37" s="23" t="s">
        <v>35</v>
      </c>
      <c r="B37" s="7"/>
      <c r="C37" s="43" t="s">
        <v>123</v>
      </c>
      <c r="D37" s="29"/>
      <c r="E37" s="23"/>
      <c r="F37" s="141"/>
      <c r="G37" s="132"/>
    </row>
    <row r="38" spans="1:7" s="12" customFormat="1" ht="12.75" customHeight="1">
      <c r="A38" s="30" t="s">
        <v>36</v>
      </c>
      <c r="B38" s="6" t="s">
        <v>37</v>
      </c>
      <c r="C38" s="6"/>
      <c r="D38" s="44"/>
      <c r="E38" s="23"/>
      <c r="F38" s="141"/>
      <c r="G38" s="132"/>
    </row>
    <row r="39" spans="1:7" s="12" customFormat="1" ht="12.75" customHeight="1">
      <c r="A39" s="30" t="s">
        <v>44</v>
      </c>
      <c r="B39" s="6" t="s">
        <v>128</v>
      </c>
      <c r="C39" s="6"/>
      <c r="D39" s="44"/>
      <c r="E39" s="23"/>
      <c r="F39" s="141"/>
      <c r="G39" s="133"/>
    </row>
    <row r="40" spans="1:7" s="12" customFormat="1" ht="12.75" customHeight="1">
      <c r="A40" s="1" t="s">
        <v>45</v>
      </c>
      <c r="B40" s="13" t="s">
        <v>46</v>
      </c>
      <c r="C40" s="31"/>
      <c r="D40" s="14"/>
      <c r="E40" s="23"/>
      <c r="F40" s="141"/>
      <c r="G40" s="132"/>
    </row>
    <row r="41" spans="1:7" s="12" customFormat="1" ht="12.75" customHeight="1">
      <c r="A41" s="3" t="s">
        <v>47</v>
      </c>
      <c r="B41" s="65" t="s">
        <v>48</v>
      </c>
      <c r="C41" s="32"/>
      <c r="D41" s="66"/>
      <c r="E41" s="23"/>
      <c r="F41" s="140">
        <f>SUM(F42,F48,F49,F56,F57)</f>
        <v>112535.65000000001</v>
      </c>
      <c r="G41" s="131">
        <f>+G42+G49+G57+G48</f>
        <v>48739.719999999994</v>
      </c>
    </row>
    <row r="42" spans="1:7" s="12" customFormat="1" ht="12.75" customHeight="1">
      <c r="A42" s="56" t="s">
        <v>9</v>
      </c>
      <c r="B42" s="48" t="s">
        <v>49</v>
      </c>
      <c r="C42" s="50"/>
      <c r="D42" s="67"/>
      <c r="E42" s="23">
        <v>17</v>
      </c>
      <c r="F42" s="142">
        <f>+F43+F44+F45+F46+F47</f>
        <v>1410.57</v>
      </c>
      <c r="G42" s="132">
        <f>+G43+G44+G45+G46+G47</f>
        <v>2351.16</v>
      </c>
    </row>
    <row r="43" spans="1:7" s="12" customFormat="1" ht="12.75" customHeight="1">
      <c r="A43" s="18" t="s">
        <v>10</v>
      </c>
      <c r="B43" s="26"/>
      <c r="C43" s="45" t="s">
        <v>50</v>
      </c>
      <c r="D43" s="46"/>
      <c r="E43" s="23"/>
      <c r="F43" s="141"/>
      <c r="G43" s="132"/>
    </row>
    <row r="44" spans="1:7" s="12" customFormat="1" ht="12.75" customHeight="1">
      <c r="A44" s="18" t="s">
        <v>12</v>
      </c>
      <c r="B44" s="26"/>
      <c r="C44" s="45" t="s">
        <v>90</v>
      </c>
      <c r="D44" s="46"/>
      <c r="E44" s="23">
        <v>17</v>
      </c>
      <c r="F44" s="141">
        <f>1261.78+148.79</f>
        <v>1410.57</v>
      </c>
      <c r="G44" s="132">
        <v>2351.16</v>
      </c>
    </row>
    <row r="45" spans="1:7" s="12" customFormat="1">
      <c r="A45" s="18" t="s">
        <v>13</v>
      </c>
      <c r="B45" s="26"/>
      <c r="C45" s="45" t="s">
        <v>117</v>
      </c>
      <c r="D45" s="46"/>
      <c r="E45" s="23"/>
      <c r="F45" s="141"/>
      <c r="G45" s="132"/>
    </row>
    <row r="46" spans="1:7" s="12" customFormat="1">
      <c r="A46" s="18" t="s">
        <v>15</v>
      </c>
      <c r="B46" s="26"/>
      <c r="C46" s="45" t="s">
        <v>122</v>
      </c>
      <c r="D46" s="46"/>
      <c r="E46" s="23"/>
      <c r="F46" s="141"/>
      <c r="G46" s="132"/>
    </row>
    <row r="47" spans="1:7" s="12" customFormat="1" ht="12.75" customHeight="1">
      <c r="A47" s="18" t="s">
        <v>92</v>
      </c>
      <c r="B47" s="32"/>
      <c r="C47" s="157" t="s">
        <v>103</v>
      </c>
      <c r="D47" s="158"/>
      <c r="E47" s="23"/>
      <c r="F47" s="141"/>
      <c r="G47" s="132"/>
    </row>
    <row r="48" spans="1:7" s="12" customFormat="1" ht="12.75" customHeight="1">
      <c r="A48" s="56" t="s">
        <v>16</v>
      </c>
      <c r="B48" s="68" t="s">
        <v>109</v>
      </c>
      <c r="C48" s="53"/>
      <c r="D48" s="69"/>
      <c r="E48" s="23">
        <v>18</v>
      </c>
      <c r="F48" s="141">
        <v>1261.6500000000001</v>
      </c>
      <c r="G48" s="132">
        <v>1341.52</v>
      </c>
    </row>
    <row r="49" spans="1:7" s="12" customFormat="1" ht="12.75" customHeight="1">
      <c r="A49" s="56" t="s">
        <v>36</v>
      </c>
      <c r="B49" s="48" t="s">
        <v>97</v>
      </c>
      <c r="C49" s="50"/>
      <c r="D49" s="67"/>
      <c r="E49" s="23">
        <v>19</v>
      </c>
      <c r="F49" s="141">
        <f>SUM(F50:F55)</f>
        <v>95498.66</v>
      </c>
      <c r="G49" s="132">
        <f>+G50+G51+G52+G53+G54+G55</f>
        <v>27845.27</v>
      </c>
    </row>
    <row r="50" spans="1:7" s="12" customFormat="1" ht="12.75" customHeight="1">
      <c r="A50" s="18" t="s">
        <v>38</v>
      </c>
      <c r="B50" s="50"/>
      <c r="C50" s="78" t="s">
        <v>82</v>
      </c>
      <c r="D50" s="52"/>
      <c r="E50" s="23"/>
      <c r="F50" s="141"/>
      <c r="G50" s="132"/>
    </row>
    <row r="51" spans="1:7" s="12" customFormat="1" ht="12.75" customHeight="1">
      <c r="A51" s="79" t="s">
        <v>39</v>
      </c>
      <c r="B51" s="26"/>
      <c r="C51" s="45" t="s">
        <v>51</v>
      </c>
      <c r="D51" s="27"/>
      <c r="E51" s="23"/>
      <c r="F51" s="141"/>
      <c r="G51" s="134"/>
    </row>
    <row r="52" spans="1:7" s="12" customFormat="1" ht="12.75" customHeight="1">
      <c r="A52" s="18" t="s">
        <v>40</v>
      </c>
      <c r="B52" s="26"/>
      <c r="C52" s="45" t="s">
        <v>52</v>
      </c>
      <c r="D52" s="46"/>
      <c r="E52" s="23"/>
      <c r="F52" s="141"/>
      <c r="G52" s="132"/>
    </row>
    <row r="53" spans="1:7" s="12" customFormat="1" ht="12.75" customHeight="1">
      <c r="A53" s="18" t="s">
        <v>41</v>
      </c>
      <c r="B53" s="26"/>
      <c r="C53" s="157" t="s">
        <v>89</v>
      </c>
      <c r="D53" s="158"/>
      <c r="E53" s="23">
        <v>19</v>
      </c>
      <c r="F53" s="141">
        <v>1511.6</v>
      </c>
      <c r="G53" s="132">
        <v>1128.6600000000001</v>
      </c>
    </row>
    <row r="54" spans="1:7" s="12" customFormat="1" ht="12.75" customHeight="1">
      <c r="A54" s="18" t="s">
        <v>42</v>
      </c>
      <c r="B54" s="26"/>
      <c r="C54" s="45" t="s">
        <v>83</v>
      </c>
      <c r="D54" s="46"/>
      <c r="E54" s="23">
        <v>19</v>
      </c>
      <c r="F54" s="141">
        <v>93987.06</v>
      </c>
      <c r="G54" s="132">
        <v>26716.61</v>
      </c>
    </row>
    <row r="55" spans="1:7" s="12" customFormat="1" ht="12.75" customHeight="1">
      <c r="A55" s="18" t="s">
        <v>43</v>
      </c>
      <c r="B55" s="26"/>
      <c r="C55" s="45" t="s">
        <v>53</v>
      </c>
      <c r="D55" s="46"/>
      <c r="E55" s="23"/>
      <c r="F55" s="141"/>
      <c r="G55" s="132"/>
    </row>
    <row r="56" spans="1:7" s="12" customFormat="1" ht="12.75" customHeight="1">
      <c r="A56" s="56" t="s">
        <v>44</v>
      </c>
      <c r="B56" s="4" t="s">
        <v>54</v>
      </c>
      <c r="C56" s="4"/>
      <c r="D56" s="60"/>
      <c r="E56" s="23"/>
      <c r="F56" s="141"/>
      <c r="G56" s="132"/>
    </row>
    <row r="57" spans="1:7" s="12" customFormat="1" ht="12.75" customHeight="1">
      <c r="A57" s="56" t="s">
        <v>55</v>
      </c>
      <c r="B57" s="4" t="s">
        <v>56</v>
      </c>
      <c r="C57" s="4"/>
      <c r="D57" s="60"/>
      <c r="E57" s="23">
        <v>20</v>
      </c>
      <c r="F57" s="141">
        <v>14364.77</v>
      </c>
      <c r="G57" s="132">
        <v>17201.77</v>
      </c>
    </row>
    <row r="58" spans="1:7" s="12" customFormat="1" ht="12.75" customHeight="1">
      <c r="A58" s="30"/>
      <c r="B58" s="20" t="s">
        <v>57</v>
      </c>
      <c r="C58" s="21"/>
      <c r="D58" s="22"/>
      <c r="E58" s="23"/>
      <c r="F58" s="137">
        <f>SUM(F20,F40,F41)</f>
        <v>123364.23000000001</v>
      </c>
      <c r="G58" s="138">
        <f>+G41+G20</f>
        <v>60374.369999999995</v>
      </c>
    </row>
    <row r="59" spans="1:7" s="12" customFormat="1" ht="12.75" customHeight="1">
      <c r="A59" s="1" t="s">
        <v>58</v>
      </c>
      <c r="B59" s="13" t="s">
        <v>59</v>
      </c>
      <c r="C59" s="13"/>
      <c r="D59" s="72"/>
      <c r="E59" s="23">
        <v>21</v>
      </c>
      <c r="F59" s="81">
        <f>SUM(F60:F63)</f>
        <v>20729.57</v>
      </c>
      <c r="G59" s="131">
        <f>+G60+G61+G62+G63</f>
        <v>32299.38</v>
      </c>
    </row>
    <row r="60" spans="1:7" s="12" customFormat="1" ht="12.75" customHeight="1">
      <c r="A60" s="30" t="s">
        <v>9</v>
      </c>
      <c r="B60" s="6" t="s">
        <v>60</v>
      </c>
      <c r="C60" s="6"/>
      <c r="D60" s="44"/>
      <c r="E60" s="23">
        <v>21</v>
      </c>
      <c r="F60" s="82">
        <v>5860.48</v>
      </c>
      <c r="G60" s="132">
        <v>14554.29</v>
      </c>
    </row>
    <row r="61" spans="1:7" s="12" customFormat="1" ht="12.75" customHeight="1">
      <c r="A61" s="19" t="s">
        <v>16</v>
      </c>
      <c r="B61" s="20" t="s">
        <v>61</v>
      </c>
      <c r="C61" s="21"/>
      <c r="D61" s="22"/>
      <c r="E61" s="23">
        <v>21</v>
      </c>
      <c r="F61" s="82">
        <v>0</v>
      </c>
      <c r="G61" s="135">
        <v>0</v>
      </c>
    </row>
    <row r="62" spans="1:7" s="12" customFormat="1" ht="12.75" customHeight="1">
      <c r="A62" s="30" t="s">
        <v>36</v>
      </c>
      <c r="B62" s="159" t="s">
        <v>104</v>
      </c>
      <c r="C62" s="160"/>
      <c r="D62" s="161"/>
      <c r="E62" s="23"/>
      <c r="F62" s="82">
        <v>11085.44</v>
      </c>
      <c r="G62" s="132">
        <v>15195.4</v>
      </c>
    </row>
    <row r="63" spans="1:7" s="12" customFormat="1" ht="12.75" customHeight="1">
      <c r="A63" s="30" t="s">
        <v>95</v>
      </c>
      <c r="B63" s="6" t="s">
        <v>62</v>
      </c>
      <c r="C63" s="7"/>
      <c r="D63" s="5"/>
      <c r="E63" s="23">
        <v>21</v>
      </c>
      <c r="F63" s="82">
        <v>3783.65</v>
      </c>
      <c r="G63" s="132">
        <v>2549.69</v>
      </c>
    </row>
    <row r="64" spans="1:7" s="12" customFormat="1" ht="12.75" customHeight="1">
      <c r="A64" s="1" t="s">
        <v>63</v>
      </c>
      <c r="B64" s="13" t="s">
        <v>64</v>
      </c>
      <c r="C64" s="31"/>
      <c r="D64" s="14"/>
      <c r="E64" s="23">
        <v>22</v>
      </c>
      <c r="F64" s="81">
        <f>SUM(F65,F69)</f>
        <v>98693.2</v>
      </c>
      <c r="G64" s="131">
        <f>+G69</f>
        <v>26665.43</v>
      </c>
    </row>
    <row r="65" spans="1:7" s="12" customFormat="1" ht="12.75" customHeight="1">
      <c r="A65" s="30" t="s">
        <v>9</v>
      </c>
      <c r="B65" s="34" t="s">
        <v>65</v>
      </c>
      <c r="C65" s="35"/>
      <c r="D65" s="17"/>
      <c r="E65" s="23"/>
      <c r="F65" s="82">
        <f>SUM(F66:F68)</f>
        <v>0</v>
      </c>
      <c r="G65" s="132"/>
    </row>
    <row r="66" spans="1:7" s="12" customFormat="1">
      <c r="A66" s="23" t="s">
        <v>10</v>
      </c>
      <c r="B66" s="39"/>
      <c r="C66" s="43" t="s">
        <v>98</v>
      </c>
      <c r="D66" s="49"/>
      <c r="E66" s="23"/>
      <c r="F66" s="82"/>
      <c r="G66" s="132"/>
    </row>
    <row r="67" spans="1:7" s="12" customFormat="1" ht="12.75" customHeight="1">
      <c r="A67" s="23" t="s">
        <v>12</v>
      </c>
      <c r="B67" s="7"/>
      <c r="C67" s="43" t="s">
        <v>66</v>
      </c>
      <c r="D67" s="29"/>
      <c r="E67" s="23"/>
      <c r="F67" s="82"/>
      <c r="G67" s="132"/>
    </row>
    <row r="68" spans="1:7" s="12" customFormat="1" ht="12.75" customHeight="1">
      <c r="A68" s="23" t="s">
        <v>102</v>
      </c>
      <c r="B68" s="7"/>
      <c r="C68" s="43" t="s">
        <v>67</v>
      </c>
      <c r="D68" s="29"/>
      <c r="E68" s="23"/>
      <c r="F68" s="82"/>
      <c r="G68" s="132"/>
    </row>
    <row r="69" spans="1:7" s="61" customFormat="1" ht="12.75" customHeight="1">
      <c r="A69" s="56" t="s">
        <v>16</v>
      </c>
      <c r="B69" s="57" t="s">
        <v>68</v>
      </c>
      <c r="C69" s="58"/>
      <c r="D69" s="59"/>
      <c r="E69" s="23">
        <v>22</v>
      </c>
      <c r="F69" s="82">
        <f>SUM(F70:F75,F78:F83)</f>
        <v>98693.2</v>
      </c>
      <c r="G69" s="136">
        <f>+G75+G82</f>
        <v>26665.43</v>
      </c>
    </row>
    <row r="70" spans="1:7" s="12" customFormat="1" ht="12.75" customHeight="1">
      <c r="A70" s="23" t="s">
        <v>18</v>
      </c>
      <c r="B70" s="7"/>
      <c r="C70" s="43" t="s">
        <v>101</v>
      </c>
      <c r="D70" s="25"/>
      <c r="E70" s="23"/>
      <c r="F70" s="82"/>
      <c r="G70" s="132"/>
    </row>
    <row r="71" spans="1:7" s="12" customFormat="1" ht="12.75" customHeight="1">
      <c r="A71" s="23" t="s">
        <v>20</v>
      </c>
      <c r="B71" s="39"/>
      <c r="C71" s="43" t="s">
        <v>107</v>
      </c>
      <c r="D71" s="49"/>
      <c r="E71" s="23"/>
      <c r="F71" s="82"/>
      <c r="G71" s="132"/>
    </row>
    <row r="72" spans="1:7" s="12" customFormat="1">
      <c r="A72" s="23" t="s">
        <v>22</v>
      </c>
      <c r="B72" s="39"/>
      <c r="C72" s="43" t="s">
        <v>99</v>
      </c>
      <c r="D72" s="49"/>
      <c r="E72" s="23"/>
      <c r="F72" s="82"/>
      <c r="G72" s="132"/>
    </row>
    <row r="73" spans="1:7" s="12" customFormat="1">
      <c r="A73" s="76" t="s">
        <v>24</v>
      </c>
      <c r="B73" s="50"/>
      <c r="C73" s="51" t="s">
        <v>84</v>
      </c>
      <c r="D73" s="52"/>
      <c r="E73" s="23"/>
      <c r="F73" s="82"/>
      <c r="G73" s="132"/>
    </row>
    <row r="74" spans="1:7" s="12" customFormat="1">
      <c r="A74" s="30" t="s">
        <v>26</v>
      </c>
      <c r="B74" s="24"/>
      <c r="C74" s="24" t="s">
        <v>85</v>
      </c>
      <c r="D74" s="25"/>
      <c r="E74" s="23"/>
      <c r="F74" s="82"/>
      <c r="G74" s="132"/>
    </row>
    <row r="75" spans="1:7" s="12" customFormat="1" ht="12.75" customHeight="1">
      <c r="A75" s="80" t="s">
        <v>28</v>
      </c>
      <c r="B75" s="58"/>
      <c r="C75" s="75" t="s">
        <v>100</v>
      </c>
      <c r="D75" s="62"/>
      <c r="E75" s="23"/>
      <c r="F75" s="82">
        <f>SUM(F76,F77)</f>
        <v>0</v>
      </c>
      <c r="G75" s="131">
        <f>+G76</f>
        <v>4.8600000000000003</v>
      </c>
    </row>
    <row r="76" spans="1:7" s="12" customFormat="1" ht="12.75" customHeight="1">
      <c r="A76" s="18" t="s">
        <v>125</v>
      </c>
      <c r="B76" s="26"/>
      <c r="C76" s="27"/>
      <c r="D76" s="46" t="s">
        <v>69</v>
      </c>
      <c r="E76" s="23"/>
      <c r="F76" s="82"/>
      <c r="G76" s="132">
        <v>4.8600000000000003</v>
      </c>
    </row>
    <row r="77" spans="1:7" s="12" customFormat="1" ht="12.75" customHeight="1">
      <c r="A77" s="18" t="s">
        <v>126</v>
      </c>
      <c r="B77" s="26"/>
      <c r="C77" s="27"/>
      <c r="D77" s="46" t="s">
        <v>70</v>
      </c>
      <c r="E77" s="23"/>
      <c r="F77" s="82"/>
      <c r="G77" s="132"/>
    </row>
    <row r="78" spans="1:7" s="12" customFormat="1" ht="12.75" customHeight="1">
      <c r="A78" s="18" t="s">
        <v>30</v>
      </c>
      <c r="B78" s="53"/>
      <c r="C78" s="54" t="s">
        <v>71</v>
      </c>
      <c r="D78" s="55"/>
      <c r="E78" s="23"/>
      <c r="F78" s="82"/>
      <c r="G78" s="132"/>
    </row>
    <row r="79" spans="1:7" s="12" customFormat="1" ht="12.75" customHeight="1">
      <c r="A79" s="18" t="s">
        <v>32</v>
      </c>
      <c r="B79" s="33"/>
      <c r="C79" s="45" t="s">
        <v>110</v>
      </c>
      <c r="D79" s="47"/>
      <c r="E79" s="23"/>
      <c r="F79" s="82"/>
      <c r="G79" s="132"/>
    </row>
    <row r="80" spans="1:7" s="12" customFormat="1" ht="12.75" customHeight="1">
      <c r="A80" s="18" t="s">
        <v>34</v>
      </c>
      <c r="B80" s="7"/>
      <c r="C80" s="43" t="s">
        <v>72</v>
      </c>
      <c r="D80" s="29"/>
      <c r="E80" s="23">
        <v>22</v>
      </c>
      <c r="F80" s="82">
        <v>7379.67</v>
      </c>
      <c r="G80" s="132"/>
    </row>
    <row r="81" spans="1:7" s="12" customFormat="1" ht="12.75" customHeight="1">
      <c r="A81" s="18" t="s">
        <v>35</v>
      </c>
      <c r="B81" s="7"/>
      <c r="C81" s="43" t="s">
        <v>73</v>
      </c>
      <c r="D81" s="29"/>
      <c r="E81" s="23">
        <v>22</v>
      </c>
      <c r="F81" s="82">
        <f>45231.61+857.74</f>
        <v>46089.35</v>
      </c>
      <c r="G81" s="132"/>
    </row>
    <row r="82" spans="1:7" s="12" customFormat="1" ht="12.75" customHeight="1">
      <c r="A82" s="23" t="s">
        <v>124</v>
      </c>
      <c r="B82" s="26"/>
      <c r="C82" s="45" t="s">
        <v>91</v>
      </c>
      <c r="D82" s="46"/>
      <c r="E82" s="23">
        <v>22</v>
      </c>
      <c r="F82" s="82">
        <v>45224.18</v>
      </c>
      <c r="G82" s="132">
        <v>26660.57</v>
      </c>
    </row>
    <row r="83" spans="1:7" s="12" customFormat="1" ht="12.75" customHeight="1">
      <c r="A83" s="23" t="s">
        <v>127</v>
      </c>
      <c r="B83" s="7"/>
      <c r="C83" s="43" t="s">
        <v>74</v>
      </c>
      <c r="D83" s="29"/>
      <c r="E83" s="23"/>
      <c r="F83" s="82"/>
      <c r="G83" s="132"/>
    </row>
    <row r="84" spans="1:7" s="12" customFormat="1" ht="12.75" customHeight="1">
      <c r="A84" s="1" t="s">
        <v>75</v>
      </c>
      <c r="B84" s="36" t="s">
        <v>76</v>
      </c>
      <c r="C84" s="37"/>
      <c r="D84" s="38"/>
      <c r="E84" s="23">
        <v>25</v>
      </c>
      <c r="F84" s="81">
        <f>SUM(F85,F86,F89,F90)</f>
        <v>3941.46</v>
      </c>
      <c r="G84" s="132"/>
    </row>
    <row r="85" spans="1:7" s="12" customFormat="1" ht="12.75" customHeight="1">
      <c r="A85" s="30" t="s">
        <v>9</v>
      </c>
      <c r="B85" s="6" t="s">
        <v>86</v>
      </c>
      <c r="C85" s="7"/>
      <c r="D85" s="5"/>
      <c r="E85" s="23"/>
      <c r="F85" s="82"/>
      <c r="G85" s="132"/>
    </row>
    <row r="86" spans="1:7" s="12" customFormat="1" ht="12.75" customHeight="1">
      <c r="A86" s="30" t="s">
        <v>16</v>
      </c>
      <c r="B86" s="34" t="s">
        <v>77</v>
      </c>
      <c r="C86" s="35"/>
      <c r="D86" s="17"/>
      <c r="E86" s="23"/>
      <c r="F86" s="82">
        <f>SUM(F87,F88)</f>
        <v>0</v>
      </c>
      <c r="G86" s="132"/>
    </row>
    <row r="87" spans="1:7" s="12" customFormat="1" ht="12.75" customHeight="1">
      <c r="A87" s="23" t="s">
        <v>18</v>
      </c>
      <c r="B87" s="7"/>
      <c r="C87" s="43" t="s">
        <v>78</v>
      </c>
      <c r="D87" s="29"/>
      <c r="E87" s="23"/>
      <c r="F87" s="82"/>
      <c r="G87" s="132"/>
    </row>
    <row r="88" spans="1:7" s="12" customFormat="1" ht="12.75" customHeight="1">
      <c r="A88" s="23" t="s">
        <v>20</v>
      </c>
      <c r="B88" s="7"/>
      <c r="C88" s="43" t="s">
        <v>79</v>
      </c>
      <c r="D88" s="29"/>
      <c r="E88" s="23"/>
      <c r="F88" s="82"/>
      <c r="G88" s="132"/>
    </row>
    <row r="89" spans="1:7" s="12" customFormat="1" ht="12.75" customHeight="1">
      <c r="A89" s="56" t="s">
        <v>36</v>
      </c>
      <c r="B89" s="27" t="s">
        <v>108</v>
      </c>
      <c r="C89" s="27"/>
      <c r="D89" s="28"/>
      <c r="E89" s="23"/>
      <c r="F89" s="82"/>
      <c r="G89" s="132"/>
    </row>
    <row r="90" spans="1:7" s="12" customFormat="1" ht="12.75" customHeight="1">
      <c r="A90" s="19" t="s">
        <v>44</v>
      </c>
      <c r="B90" s="20" t="s">
        <v>80</v>
      </c>
      <c r="C90" s="21"/>
      <c r="D90" s="22"/>
      <c r="E90" s="23">
        <v>25</v>
      </c>
      <c r="F90" s="82">
        <f>SUM(F91,F92)</f>
        <v>3941.46</v>
      </c>
      <c r="G90" s="131">
        <f>+G91</f>
        <v>1409.56</v>
      </c>
    </row>
    <row r="91" spans="1:7" s="12" customFormat="1" ht="12.75" customHeight="1">
      <c r="A91" s="23" t="s">
        <v>118</v>
      </c>
      <c r="B91" s="31"/>
      <c r="C91" s="43" t="s">
        <v>105</v>
      </c>
      <c r="D91" s="10"/>
      <c r="E91" s="23"/>
      <c r="F91" s="82">
        <v>2531.9</v>
      </c>
      <c r="G91" s="132">
        <v>1409.56</v>
      </c>
    </row>
    <row r="92" spans="1:7" s="12" customFormat="1" ht="12.75" customHeight="1">
      <c r="A92" s="23" t="s">
        <v>119</v>
      </c>
      <c r="B92" s="31"/>
      <c r="C92" s="43" t="s">
        <v>106</v>
      </c>
      <c r="D92" s="10"/>
      <c r="E92" s="23"/>
      <c r="F92" s="82">
        <v>1409.56</v>
      </c>
      <c r="G92" s="132"/>
    </row>
    <row r="93" spans="1:7" s="12" customFormat="1" ht="12.75" customHeight="1">
      <c r="A93" s="1" t="s">
        <v>87</v>
      </c>
      <c r="B93" s="36" t="s">
        <v>88</v>
      </c>
      <c r="C93" s="38"/>
      <c r="D93" s="38"/>
      <c r="E93" s="23"/>
      <c r="F93" s="81"/>
      <c r="G93" s="132"/>
    </row>
    <row r="94" spans="1:7" s="12" customFormat="1" ht="25.5" customHeight="1">
      <c r="A94" s="1"/>
      <c r="B94" s="162" t="s">
        <v>120</v>
      </c>
      <c r="C94" s="163"/>
      <c r="D94" s="158"/>
      <c r="E94" s="30"/>
      <c r="F94" s="139">
        <f>SUM(F59,F64,F84,F93)</f>
        <v>123364.23</v>
      </c>
      <c r="G94" s="138">
        <f>+G90+G69+G59</f>
        <v>60374.37</v>
      </c>
    </row>
    <row r="95" spans="1:7" s="12" customFormat="1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65" t="s">
        <v>134</v>
      </c>
      <c r="B96" s="165"/>
      <c r="C96" s="165"/>
      <c r="D96" s="165"/>
      <c r="E96" s="84"/>
      <c r="F96" s="155" t="s">
        <v>135</v>
      </c>
      <c r="G96" s="155"/>
    </row>
    <row r="97" spans="1:8" s="12" customFormat="1" ht="12.75" customHeight="1">
      <c r="A97" s="164" t="s">
        <v>129</v>
      </c>
      <c r="B97" s="164"/>
      <c r="C97" s="164"/>
      <c r="D97" s="164"/>
      <c r="E97" s="42" t="s">
        <v>130</v>
      </c>
      <c r="F97" s="156" t="s">
        <v>111</v>
      </c>
      <c r="G97" s="156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54" t="s">
        <v>136</v>
      </c>
      <c r="B99" s="154"/>
      <c r="C99" s="154"/>
      <c r="D99" s="154"/>
      <c r="E99" s="85"/>
      <c r="F99" s="150" t="s">
        <v>274</v>
      </c>
      <c r="G99" s="151"/>
    </row>
    <row r="100" spans="1:8" s="12" customFormat="1" ht="12.75" customHeight="1">
      <c r="A100" s="153" t="s">
        <v>131</v>
      </c>
      <c r="B100" s="153"/>
      <c r="C100" s="153"/>
      <c r="D100" s="153"/>
      <c r="E100" s="61" t="s">
        <v>130</v>
      </c>
      <c r="F100" s="152" t="s">
        <v>111</v>
      </c>
      <c r="G100" s="152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83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7"/>
  <sheetViews>
    <sheetView topLeftCell="A33" workbookViewId="0">
      <selection activeCell="A17" sqref="A17:I17"/>
    </sheetView>
  </sheetViews>
  <sheetFormatPr defaultRowHeight="12.75"/>
  <cols>
    <col min="1" max="1" width="8" style="87" customWidth="1"/>
    <col min="2" max="2" width="1.5703125" style="87" hidden="1" customWidth="1"/>
    <col min="3" max="3" width="30.140625" style="87" customWidth="1"/>
    <col min="4" max="4" width="18.28515625" style="87" customWidth="1"/>
    <col min="5" max="5" width="0" style="87" hidden="1" customWidth="1"/>
    <col min="6" max="6" width="11.7109375" style="87" customWidth="1"/>
    <col min="7" max="7" width="13.140625" style="87" customWidth="1"/>
    <col min="8" max="8" width="14.7109375" style="87" customWidth="1"/>
    <col min="9" max="9" width="15.85546875" style="87" customWidth="1"/>
    <col min="10" max="16384" width="9.140625" style="87"/>
  </cols>
  <sheetData>
    <row r="1" spans="1:9">
      <c r="G1" s="88"/>
      <c r="H1" s="88"/>
    </row>
    <row r="2" spans="1:9" ht="15.75">
      <c r="D2" s="89"/>
      <c r="G2" s="90" t="s">
        <v>138</v>
      </c>
      <c r="H2" s="91"/>
      <c r="I2" s="91"/>
    </row>
    <row r="3" spans="1:9" ht="15.75">
      <c r="G3" s="90" t="s">
        <v>112</v>
      </c>
      <c r="H3" s="91"/>
      <c r="I3" s="91"/>
    </row>
    <row r="5" spans="1:9" ht="15.75">
      <c r="A5" s="221" t="s">
        <v>139</v>
      </c>
      <c r="B5" s="187"/>
      <c r="C5" s="187"/>
      <c r="D5" s="187"/>
      <c r="E5" s="187"/>
      <c r="F5" s="187"/>
      <c r="G5" s="187"/>
      <c r="H5" s="187"/>
      <c r="I5" s="187"/>
    </row>
    <row r="6" spans="1:9" ht="15.75">
      <c r="A6" s="222" t="s">
        <v>140</v>
      </c>
      <c r="B6" s="187"/>
      <c r="C6" s="187"/>
      <c r="D6" s="187"/>
      <c r="E6" s="187"/>
      <c r="F6" s="187"/>
      <c r="G6" s="187"/>
      <c r="H6" s="187"/>
      <c r="I6" s="187"/>
    </row>
    <row r="7" spans="1:9" ht="15.75">
      <c r="A7" s="223" t="s">
        <v>132</v>
      </c>
      <c r="B7" s="224"/>
      <c r="C7" s="224"/>
      <c r="D7" s="224"/>
      <c r="E7" s="224"/>
      <c r="F7" s="224"/>
      <c r="G7" s="224"/>
      <c r="H7" s="224"/>
      <c r="I7" s="224"/>
    </row>
    <row r="8" spans="1:9" ht="15">
      <c r="A8" s="212" t="s">
        <v>141</v>
      </c>
      <c r="B8" s="214"/>
      <c r="C8" s="214"/>
      <c r="D8" s="214"/>
      <c r="E8" s="214"/>
      <c r="F8" s="214"/>
      <c r="G8" s="214"/>
      <c r="H8" s="214"/>
      <c r="I8" s="214"/>
    </row>
    <row r="9" spans="1:9" ht="15">
      <c r="A9" s="212" t="s">
        <v>137</v>
      </c>
      <c r="B9" s="214"/>
      <c r="C9" s="214"/>
      <c r="D9" s="214"/>
      <c r="E9" s="214"/>
      <c r="F9" s="214"/>
      <c r="G9" s="214"/>
      <c r="H9" s="214"/>
      <c r="I9" s="214"/>
    </row>
    <row r="10" spans="1:9" ht="15">
      <c r="A10" s="212" t="s">
        <v>142</v>
      </c>
      <c r="B10" s="214"/>
      <c r="C10" s="214"/>
      <c r="D10" s="214"/>
      <c r="E10" s="214"/>
      <c r="F10" s="214"/>
      <c r="G10" s="214"/>
      <c r="H10" s="214"/>
      <c r="I10" s="214"/>
    </row>
    <row r="11" spans="1:9" ht="15">
      <c r="A11" s="212" t="s">
        <v>143</v>
      </c>
      <c r="B11" s="187"/>
      <c r="C11" s="187"/>
      <c r="D11" s="187"/>
      <c r="E11" s="187"/>
      <c r="F11" s="187"/>
      <c r="G11" s="187"/>
      <c r="H11" s="187"/>
      <c r="I11" s="187"/>
    </row>
    <row r="12" spans="1:9" ht="15">
      <c r="A12" s="213"/>
      <c r="B12" s="214"/>
      <c r="C12" s="214"/>
      <c r="D12" s="214"/>
      <c r="E12" s="214"/>
      <c r="F12" s="214"/>
      <c r="G12" s="214"/>
      <c r="H12" s="214"/>
      <c r="I12" s="214"/>
    </row>
    <row r="13" spans="1:9" ht="15">
      <c r="A13" s="215" t="s">
        <v>144</v>
      </c>
      <c r="B13" s="216"/>
      <c r="C13" s="216"/>
      <c r="D13" s="216"/>
      <c r="E13" s="216"/>
      <c r="F13" s="216"/>
      <c r="G13" s="216"/>
      <c r="H13" s="216"/>
      <c r="I13" s="216"/>
    </row>
    <row r="14" spans="1:9" ht="15">
      <c r="A14" s="212"/>
      <c r="B14" s="214"/>
      <c r="C14" s="214"/>
      <c r="D14" s="214"/>
      <c r="E14" s="214"/>
      <c r="F14" s="214"/>
      <c r="G14" s="214"/>
      <c r="H14" s="214"/>
      <c r="I14" s="214"/>
    </row>
    <row r="15" spans="1:9" ht="15">
      <c r="A15" s="215" t="s">
        <v>273</v>
      </c>
      <c r="B15" s="216"/>
      <c r="C15" s="216"/>
      <c r="D15" s="216"/>
      <c r="E15" s="216"/>
      <c r="F15" s="216"/>
      <c r="G15" s="216"/>
      <c r="H15" s="216"/>
      <c r="I15" s="216"/>
    </row>
    <row r="16" spans="1:9" ht="9.75" customHeight="1">
      <c r="A16" s="92"/>
      <c r="B16" s="93"/>
      <c r="C16" s="93"/>
      <c r="D16" s="93"/>
      <c r="E16" s="93"/>
      <c r="F16" s="93"/>
      <c r="G16" s="93"/>
      <c r="H16" s="93"/>
      <c r="I16" s="93"/>
    </row>
    <row r="17" spans="1:9" ht="15">
      <c r="A17" s="217" t="s">
        <v>296</v>
      </c>
      <c r="B17" s="214"/>
      <c r="C17" s="214"/>
      <c r="D17" s="214"/>
      <c r="E17" s="214"/>
      <c r="F17" s="214"/>
      <c r="G17" s="214"/>
      <c r="H17" s="214"/>
      <c r="I17" s="214"/>
    </row>
    <row r="18" spans="1:9" ht="15">
      <c r="A18" s="212" t="s">
        <v>1</v>
      </c>
      <c r="B18" s="214"/>
      <c r="C18" s="214"/>
      <c r="D18" s="214"/>
      <c r="E18" s="214"/>
      <c r="F18" s="214"/>
      <c r="G18" s="214"/>
      <c r="H18" s="214"/>
      <c r="I18" s="214"/>
    </row>
    <row r="19" spans="1:9" s="93" customFormat="1" ht="15">
      <c r="A19" s="218" t="s">
        <v>145</v>
      </c>
      <c r="B19" s="214"/>
      <c r="C19" s="214"/>
      <c r="D19" s="214"/>
      <c r="E19" s="214"/>
      <c r="F19" s="214"/>
      <c r="G19" s="214"/>
      <c r="H19" s="214"/>
      <c r="I19" s="214"/>
    </row>
    <row r="20" spans="1:9" s="95" customFormat="1" ht="50.1" customHeight="1">
      <c r="A20" s="219" t="s">
        <v>2</v>
      </c>
      <c r="B20" s="219"/>
      <c r="C20" s="219" t="s">
        <v>3</v>
      </c>
      <c r="D20" s="210"/>
      <c r="E20" s="210"/>
      <c r="F20" s="210"/>
      <c r="G20" s="94" t="s">
        <v>146</v>
      </c>
      <c r="H20" s="94" t="s">
        <v>147</v>
      </c>
      <c r="I20" s="94" t="s">
        <v>148</v>
      </c>
    </row>
    <row r="21" spans="1:9" ht="15.75">
      <c r="A21" s="96" t="s">
        <v>7</v>
      </c>
      <c r="B21" s="97" t="s">
        <v>149</v>
      </c>
      <c r="C21" s="211" t="s">
        <v>149</v>
      </c>
      <c r="D21" s="220"/>
      <c r="E21" s="220"/>
      <c r="F21" s="220"/>
      <c r="G21" s="98">
        <v>26</v>
      </c>
      <c r="H21" s="99">
        <f>SUM(H22,H27,H28)</f>
        <v>198277.30000000002</v>
      </c>
      <c r="I21" s="99">
        <f>SUM(I22,I27,I28)</f>
        <v>168531.62</v>
      </c>
    </row>
    <row r="22" spans="1:9" ht="15.75">
      <c r="A22" s="100" t="s">
        <v>9</v>
      </c>
      <c r="B22" s="101" t="s">
        <v>150</v>
      </c>
      <c r="C22" s="207" t="s">
        <v>150</v>
      </c>
      <c r="D22" s="207"/>
      <c r="E22" s="207"/>
      <c r="F22" s="207"/>
      <c r="G22" s="98">
        <v>26</v>
      </c>
      <c r="H22" s="102">
        <f>SUM(H23:H26)</f>
        <v>195745.40000000002</v>
      </c>
      <c r="I22" s="102">
        <f>SUM(I23:I26)</f>
        <v>167438</v>
      </c>
    </row>
    <row r="23" spans="1:9" ht="15.75">
      <c r="A23" s="100" t="s">
        <v>151</v>
      </c>
      <c r="B23" s="101" t="s">
        <v>60</v>
      </c>
      <c r="C23" s="207" t="s">
        <v>60</v>
      </c>
      <c r="D23" s="207"/>
      <c r="E23" s="207"/>
      <c r="F23" s="207"/>
      <c r="G23" s="98" t="s">
        <v>152</v>
      </c>
      <c r="H23" s="103">
        <v>190759.64</v>
      </c>
      <c r="I23" s="103">
        <v>167247.10999999999</v>
      </c>
    </row>
    <row r="24" spans="1:9" ht="15.75">
      <c r="A24" s="100" t="s">
        <v>153</v>
      </c>
      <c r="B24" s="104" t="s">
        <v>154</v>
      </c>
      <c r="C24" s="209" t="s">
        <v>154</v>
      </c>
      <c r="D24" s="209"/>
      <c r="E24" s="209"/>
      <c r="F24" s="209"/>
      <c r="G24" s="98"/>
      <c r="H24" s="103">
        <v>19.54</v>
      </c>
      <c r="I24" s="103"/>
    </row>
    <row r="25" spans="1:9" ht="15.75">
      <c r="A25" s="100" t="s">
        <v>155</v>
      </c>
      <c r="B25" s="101" t="s">
        <v>156</v>
      </c>
      <c r="C25" s="209" t="s">
        <v>156</v>
      </c>
      <c r="D25" s="209"/>
      <c r="E25" s="209"/>
      <c r="F25" s="209"/>
      <c r="G25" s="98" t="s">
        <v>275</v>
      </c>
      <c r="H25" s="103">
        <v>4109.96</v>
      </c>
      <c r="I25" s="103"/>
    </row>
    <row r="26" spans="1:9" ht="15.75">
      <c r="A26" s="100" t="s">
        <v>157</v>
      </c>
      <c r="B26" s="104" t="s">
        <v>158</v>
      </c>
      <c r="C26" s="209" t="s">
        <v>158</v>
      </c>
      <c r="D26" s="209"/>
      <c r="E26" s="209"/>
      <c r="F26" s="209"/>
      <c r="G26" s="98" t="s">
        <v>159</v>
      </c>
      <c r="H26" s="103">
        <v>856.26</v>
      </c>
      <c r="I26" s="103">
        <v>190.89000000000001</v>
      </c>
    </row>
    <row r="27" spans="1:9" ht="15.75">
      <c r="A27" s="100" t="s">
        <v>16</v>
      </c>
      <c r="B27" s="101" t="s">
        <v>160</v>
      </c>
      <c r="C27" s="209" t="s">
        <v>160</v>
      </c>
      <c r="D27" s="209"/>
      <c r="E27" s="209"/>
      <c r="F27" s="209"/>
      <c r="G27" s="98"/>
      <c r="H27" s="102"/>
      <c r="I27" s="102"/>
    </row>
    <row r="28" spans="1:9" ht="15.75">
      <c r="A28" s="100" t="s">
        <v>36</v>
      </c>
      <c r="B28" s="101" t="s">
        <v>161</v>
      </c>
      <c r="C28" s="209" t="s">
        <v>161</v>
      </c>
      <c r="D28" s="209"/>
      <c r="E28" s="209"/>
      <c r="F28" s="209"/>
      <c r="G28" s="98"/>
      <c r="H28" s="102">
        <f>SUM(H29)+SUM(H30)</f>
        <v>2531.9</v>
      </c>
      <c r="I28" s="102">
        <f>SUM(I29)+SUM(I30)</f>
        <v>1093.6199999999999</v>
      </c>
    </row>
    <row r="29" spans="1:9" ht="15.75">
      <c r="A29" s="100" t="s">
        <v>162</v>
      </c>
      <c r="B29" s="104" t="s">
        <v>163</v>
      </c>
      <c r="C29" s="209" t="s">
        <v>163</v>
      </c>
      <c r="D29" s="209"/>
      <c r="E29" s="209"/>
      <c r="F29" s="209"/>
      <c r="G29" s="98"/>
      <c r="H29" s="103">
        <v>2531.9</v>
      </c>
      <c r="I29" s="103">
        <v>1093.6199999999999</v>
      </c>
    </row>
    <row r="30" spans="1:9" ht="15.75">
      <c r="A30" s="100" t="s">
        <v>164</v>
      </c>
      <c r="B30" s="104" t="s">
        <v>165</v>
      </c>
      <c r="C30" s="209" t="s">
        <v>165</v>
      </c>
      <c r="D30" s="209"/>
      <c r="E30" s="209"/>
      <c r="F30" s="209"/>
      <c r="G30" s="98"/>
      <c r="H30" s="103"/>
      <c r="I30" s="103"/>
    </row>
    <row r="31" spans="1:9" ht="15.75">
      <c r="A31" s="96" t="s">
        <v>45</v>
      </c>
      <c r="B31" s="97" t="s">
        <v>166</v>
      </c>
      <c r="C31" s="211" t="s">
        <v>166</v>
      </c>
      <c r="D31" s="211"/>
      <c r="E31" s="211"/>
      <c r="F31" s="211"/>
      <c r="G31" s="98">
        <v>28</v>
      </c>
      <c r="H31" s="99">
        <f>SUM(H32:H45)</f>
        <v>195745.40000000002</v>
      </c>
      <c r="I31" s="99">
        <f>SUM(I32:I45)</f>
        <v>166967.51999999999</v>
      </c>
    </row>
    <row r="32" spans="1:9" ht="15.75">
      <c r="A32" s="100" t="s">
        <v>9</v>
      </c>
      <c r="B32" s="101" t="s">
        <v>167</v>
      </c>
      <c r="C32" s="209" t="s">
        <v>168</v>
      </c>
      <c r="D32" s="208"/>
      <c r="E32" s="208"/>
      <c r="F32" s="208"/>
      <c r="G32" s="98" t="s">
        <v>169</v>
      </c>
      <c r="H32" s="103">
        <v>160827.16</v>
      </c>
      <c r="I32" s="103">
        <v>125887.42</v>
      </c>
    </row>
    <row r="33" spans="1:9" ht="15.75">
      <c r="A33" s="100" t="s">
        <v>16</v>
      </c>
      <c r="B33" s="101" t="s">
        <v>170</v>
      </c>
      <c r="C33" s="209" t="s">
        <v>171</v>
      </c>
      <c r="D33" s="208"/>
      <c r="E33" s="208"/>
      <c r="F33" s="208"/>
      <c r="G33" s="98" t="s">
        <v>172</v>
      </c>
      <c r="H33" s="103">
        <v>806.07</v>
      </c>
      <c r="I33" s="103">
        <v>806.19</v>
      </c>
    </row>
    <row r="34" spans="1:9" ht="15.75">
      <c r="A34" s="100" t="s">
        <v>36</v>
      </c>
      <c r="B34" s="101" t="s">
        <v>173</v>
      </c>
      <c r="C34" s="209" t="s">
        <v>174</v>
      </c>
      <c r="D34" s="208"/>
      <c r="E34" s="208"/>
      <c r="F34" s="208"/>
      <c r="G34" s="98" t="s">
        <v>175</v>
      </c>
      <c r="H34" s="103">
        <v>15366.54</v>
      </c>
      <c r="I34" s="103">
        <v>15481.21</v>
      </c>
    </row>
    <row r="35" spans="1:9" ht="15.75">
      <c r="A35" s="100" t="s">
        <v>44</v>
      </c>
      <c r="B35" s="101" t="s">
        <v>176</v>
      </c>
      <c r="C35" s="207" t="s">
        <v>177</v>
      </c>
      <c r="D35" s="208"/>
      <c r="E35" s="208"/>
      <c r="F35" s="208"/>
      <c r="G35" s="98" t="s">
        <v>295</v>
      </c>
      <c r="H35" s="103">
        <v>1715.44</v>
      </c>
      <c r="I35" s="103"/>
    </row>
    <row r="36" spans="1:9" ht="15.75">
      <c r="A36" s="100" t="s">
        <v>55</v>
      </c>
      <c r="B36" s="101" t="s">
        <v>178</v>
      </c>
      <c r="C36" s="207" t="s">
        <v>179</v>
      </c>
      <c r="D36" s="208"/>
      <c r="E36" s="208"/>
      <c r="F36" s="208"/>
      <c r="G36" s="98" t="s">
        <v>180</v>
      </c>
      <c r="H36" s="103">
        <v>4364</v>
      </c>
      <c r="I36" s="103">
        <v>4539.3</v>
      </c>
    </row>
    <row r="37" spans="1:9" ht="15.75">
      <c r="A37" s="100" t="s">
        <v>181</v>
      </c>
      <c r="B37" s="101" t="s">
        <v>182</v>
      </c>
      <c r="C37" s="207" t="s">
        <v>183</v>
      </c>
      <c r="D37" s="208"/>
      <c r="E37" s="208"/>
      <c r="F37" s="208"/>
      <c r="G37" s="98" t="s">
        <v>184</v>
      </c>
      <c r="H37" s="103">
        <v>245</v>
      </c>
      <c r="I37" s="103">
        <v>385.83</v>
      </c>
    </row>
    <row r="38" spans="1:9" ht="15.75">
      <c r="A38" s="100" t="s">
        <v>185</v>
      </c>
      <c r="B38" s="101" t="s">
        <v>186</v>
      </c>
      <c r="C38" s="207" t="s">
        <v>187</v>
      </c>
      <c r="D38" s="208"/>
      <c r="E38" s="208"/>
      <c r="F38" s="208"/>
      <c r="G38" s="98"/>
      <c r="H38" s="103"/>
      <c r="I38" s="103"/>
    </row>
    <row r="39" spans="1:9" ht="15.75">
      <c r="A39" s="100" t="s">
        <v>188</v>
      </c>
      <c r="B39" s="101" t="s">
        <v>189</v>
      </c>
      <c r="C39" s="209" t="s">
        <v>189</v>
      </c>
      <c r="D39" s="208"/>
      <c r="E39" s="208"/>
      <c r="F39" s="208"/>
      <c r="G39" s="98" t="s">
        <v>190</v>
      </c>
      <c r="H39" s="103"/>
      <c r="I39" s="103">
        <v>68.95</v>
      </c>
    </row>
    <row r="40" spans="1:9" ht="15.75">
      <c r="A40" s="100" t="s">
        <v>191</v>
      </c>
      <c r="B40" s="101" t="s">
        <v>192</v>
      </c>
      <c r="C40" s="207" t="s">
        <v>192</v>
      </c>
      <c r="D40" s="208"/>
      <c r="E40" s="208"/>
      <c r="F40" s="208"/>
      <c r="G40" s="98" t="s">
        <v>193</v>
      </c>
      <c r="H40" s="103">
        <v>8775.67</v>
      </c>
      <c r="I40" s="103">
        <v>18124.439999999999</v>
      </c>
    </row>
    <row r="41" spans="1:9" ht="15.75" customHeight="1">
      <c r="A41" s="100" t="s">
        <v>194</v>
      </c>
      <c r="B41" s="101" t="s">
        <v>195</v>
      </c>
      <c r="C41" s="209" t="s">
        <v>196</v>
      </c>
      <c r="D41" s="210"/>
      <c r="E41" s="210"/>
      <c r="F41" s="210"/>
      <c r="G41" s="98"/>
      <c r="H41" s="103"/>
      <c r="I41" s="103"/>
    </row>
    <row r="42" spans="1:9" ht="15.75" customHeight="1">
      <c r="A42" s="100" t="s">
        <v>197</v>
      </c>
      <c r="B42" s="101" t="s">
        <v>198</v>
      </c>
      <c r="C42" s="209" t="s">
        <v>199</v>
      </c>
      <c r="D42" s="208"/>
      <c r="E42" s="208"/>
      <c r="F42" s="208"/>
      <c r="G42" s="98"/>
      <c r="H42" s="103"/>
      <c r="I42" s="103"/>
    </row>
    <row r="43" spans="1:9" ht="15.75">
      <c r="A43" s="100" t="s">
        <v>200</v>
      </c>
      <c r="B43" s="101" t="s">
        <v>201</v>
      </c>
      <c r="C43" s="209" t="s">
        <v>202</v>
      </c>
      <c r="D43" s="208"/>
      <c r="E43" s="208"/>
      <c r="F43" s="208"/>
      <c r="G43" s="98"/>
      <c r="H43" s="103"/>
      <c r="I43" s="103"/>
    </row>
    <row r="44" spans="1:9" ht="15.75">
      <c r="A44" s="100" t="s">
        <v>203</v>
      </c>
      <c r="B44" s="101" t="s">
        <v>204</v>
      </c>
      <c r="C44" s="209" t="s">
        <v>205</v>
      </c>
      <c r="D44" s="208"/>
      <c r="E44" s="208"/>
      <c r="F44" s="208"/>
      <c r="G44" s="98" t="s">
        <v>206</v>
      </c>
      <c r="H44" s="103">
        <v>3645.52</v>
      </c>
      <c r="I44" s="103">
        <v>1674.18</v>
      </c>
    </row>
    <row r="45" spans="1:9" ht="15.75">
      <c r="A45" s="100" t="s">
        <v>207</v>
      </c>
      <c r="B45" s="101" t="s">
        <v>208</v>
      </c>
      <c r="C45" s="196" t="s">
        <v>209</v>
      </c>
      <c r="D45" s="197"/>
      <c r="E45" s="197"/>
      <c r="F45" s="198"/>
      <c r="G45" s="98"/>
      <c r="H45" s="103"/>
      <c r="I45" s="103"/>
    </row>
    <row r="46" spans="1:9" ht="15.75">
      <c r="A46" s="97" t="s">
        <v>47</v>
      </c>
      <c r="B46" s="105" t="s">
        <v>210</v>
      </c>
      <c r="C46" s="202" t="s">
        <v>210</v>
      </c>
      <c r="D46" s="200"/>
      <c r="E46" s="200"/>
      <c r="F46" s="201"/>
      <c r="G46" s="98"/>
      <c r="H46" s="99">
        <f>H21-H31</f>
        <v>2531.8999999999942</v>
      </c>
      <c r="I46" s="99">
        <f>I21-I31</f>
        <v>1564.1000000000058</v>
      </c>
    </row>
    <row r="47" spans="1:9" ht="15.75">
      <c r="A47" s="97" t="s">
        <v>58</v>
      </c>
      <c r="B47" s="97" t="s">
        <v>211</v>
      </c>
      <c r="C47" s="199" t="s">
        <v>211</v>
      </c>
      <c r="D47" s="200"/>
      <c r="E47" s="200"/>
      <c r="F47" s="201"/>
      <c r="G47" s="98"/>
      <c r="H47" s="99">
        <f>IF(TYPE(H48)=1,H48,0)-IF(TYPE(H49)=1,H49,0)-IF(TYPE(H50)=1,H50,0)</f>
        <v>0</v>
      </c>
      <c r="I47" s="99">
        <f>IF(TYPE(I48)=1,I48,0)-IF(TYPE(I49)=1,I49,0)-IF(TYPE(I50)=1,I50,0)</f>
        <v>0</v>
      </c>
    </row>
    <row r="48" spans="1:9" ht="15.75">
      <c r="A48" s="104" t="s">
        <v>212</v>
      </c>
      <c r="B48" s="101" t="s">
        <v>213</v>
      </c>
      <c r="C48" s="196" t="s">
        <v>214</v>
      </c>
      <c r="D48" s="197"/>
      <c r="E48" s="197"/>
      <c r="F48" s="198"/>
      <c r="G48" s="98"/>
      <c r="H48" s="102"/>
      <c r="I48" s="102"/>
    </row>
    <row r="49" spans="1:9" ht="15.75">
      <c r="A49" s="104" t="s">
        <v>16</v>
      </c>
      <c r="B49" s="101" t="s">
        <v>215</v>
      </c>
      <c r="C49" s="196" t="s">
        <v>215</v>
      </c>
      <c r="D49" s="197"/>
      <c r="E49" s="197"/>
      <c r="F49" s="198"/>
      <c r="G49" s="98"/>
      <c r="H49" s="103"/>
      <c r="I49" s="103"/>
    </row>
    <row r="50" spans="1:9" ht="15.75">
      <c r="A50" s="104" t="s">
        <v>216</v>
      </c>
      <c r="B50" s="101" t="s">
        <v>217</v>
      </c>
      <c r="C50" s="196" t="s">
        <v>218</v>
      </c>
      <c r="D50" s="197"/>
      <c r="E50" s="197"/>
      <c r="F50" s="198"/>
      <c r="G50" s="98"/>
      <c r="H50" s="103"/>
      <c r="I50" s="103"/>
    </row>
    <row r="51" spans="1:9" ht="15.75">
      <c r="A51" s="97" t="s">
        <v>63</v>
      </c>
      <c r="B51" s="105" t="s">
        <v>219</v>
      </c>
      <c r="C51" s="202" t="s">
        <v>219</v>
      </c>
      <c r="D51" s="200"/>
      <c r="E51" s="200"/>
      <c r="F51" s="201"/>
      <c r="G51" s="98"/>
      <c r="H51" s="103"/>
      <c r="I51" s="103"/>
    </row>
    <row r="52" spans="1:9" ht="30" customHeight="1">
      <c r="A52" s="97" t="s">
        <v>75</v>
      </c>
      <c r="B52" s="105" t="s">
        <v>220</v>
      </c>
      <c r="C52" s="203" t="s">
        <v>220</v>
      </c>
      <c r="D52" s="204"/>
      <c r="E52" s="204"/>
      <c r="F52" s="205"/>
      <c r="G52" s="98"/>
      <c r="H52" s="103"/>
      <c r="I52" s="103"/>
    </row>
    <row r="53" spans="1:9" ht="15.75">
      <c r="A53" s="97" t="s">
        <v>87</v>
      </c>
      <c r="B53" s="105" t="s">
        <v>221</v>
      </c>
      <c r="C53" s="202" t="s">
        <v>221</v>
      </c>
      <c r="D53" s="200"/>
      <c r="E53" s="200"/>
      <c r="F53" s="201"/>
      <c r="G53" s="98"/>
      <c r="H53" s="103"/>
      <c r="I53" s="103"/>
    </row>
    <row r="54" spans="1:9" ht="30" customHeight="1">
      <c r="A54" s="97" t="s">
        <v>222</v>
      </c>
      <c r="B54" s="97" t="s">
        <v>223</v>
      </c>
      <c r="C54" s="206" t="s">
        <v>223</v>
      </c>
      <c r="D54" s="204"/>
      <c r="E54" s="204"/>
      <c r="F54" s="205"/>
      <c r="G54" s="98">
        <v>29</v>
      </c>
      <c r="H54" s="99">
        <f>SUM(H46,H47,H51,H52,H53)</f>
        <v>2531.8999999999942</v>
      </c>
      <c r="I54" s="99">
        <f>SUM(I46,I47,I51,I52,I53)</f>
        <v>1564.1000000000058</v>
      </c>
    </row>
    <row r="55" spans="1:9" ht="15.75">
      <c r="A55" s="97" t="s">
        <v>9</v>
      </c>
      <c r="B55" s="97" t="s">
        <v>224</v>
      </c>
      <c r="C55" s="199" t="s">
        <v>224</v>
      </c>
      <c r="D55" s="200"/>
      <c r="E55" s="200"/>
      <c r="F55" s="201"/>
      <c r="G55" s="98"/>
      <c r="H55" s="103"/>
      <c r="I55" s="103"/>
    </row>
    <row r="56" spans="1:9" ht="15.75">
      <c r="A56" s="97" t="s">
        <v>225</v>
      </c>
      <c r="B56" s="105" t="s">
        <v>226</v>
      </c>
      <c r="C56" s="202" t="s">
        <v>226</v>
      </c>
      <c r="D56" s="200"/>
      <c r="E56" s="200"/>
      <c r="F56" s="201"/>
      <c r="G56" s="98"/>
      <c r="H56" s="99">
        <f>SUM(H54,H55)</f>
        <v>2531.8999999999942</v>
      </c>
      <c r="I56" s="99">
        <f>SUM(I54,I55)</f>
        <v>1564.1000000000058</v>
      </c>
    </row>
    <row r="57" spans="1:9" ht="15.75">
      <c r="A57" s="104" t="s">
        <v>9</v>
      </c>
      <c r="B57" s="101" t="s">
        <v>227</v>
      </c>
      <c r="C57" s="196" t="s">
        <v>227</v>
      </c>
      <c r="D57" s="197"/>
      <c r="E57" s="197"/>
      <c r="F57" s="198"/>
      <c r="G57" s="98"/>
      <c r="H57" s="102"/>
      <c r="I57" s="102"/>
    </row>
    <row r="58" spans="1:9" ht="15.75">
      <c r="A58" s="104" t="s">
        <v>16</v>
      </c>
      <c r="B58" s="101" t="s">
        <v>228</v>
      </c>
      <c r="C58" s="196" t="s">
        <v>228</v>
      </c>
      <c r="D58" s="197"/>
      <c r="E58" s="197"/>
      <c r="F58" s="198"/>
      <c r="G58" s="106"/>
      <c r="H58" s="102"/>
      <c r="I58" s="102"/>
    </row>
    <row r="59" spans="1:9">
      <c r="A59" s="107"/>
      <c r="B59" s="107"/>
      <c r="C59" s="107"/>
      <c r="D59" s="107"/>
      <c r="G59" s="108"/>
      <c r="H59" s="108"/>
      <c r="I59" s="108"/>
    </row>
    <row r="60" spans="1:9" ht="15.75" customHeight="1">
      <c r="A60" s="190" t="s">
        <v>134</v>
      </c>
      <c r="B60" s="190"/>
      <c r="C60" s="190"/>
      <c r="D60" s="190"/>
      <c r="E60" s="190"/>
      <c r="F60" s="190"/>
      <c r="G60" s="109"/>
      <c r="H60" s="191" t="s">
        <v>135</v>
      </c>
      <c r="I60" s="191"/>
    </row>
    <row r="61" spans="1:9" s="93" customFormat="1" ht="18.75" customHeight="1">
      <c r="A61" s="192" t="s">
        <v>229</v>
      </c>
      <c r="B61" s="192"/>
      <c r="C61" s="192"/>
      <c r="D61" s="192"/>
      <c r="E61" s="192"/>
      <c r="F61" s="192"/>
      <c r="G61" s="110" t="s">
        <v>130</v>
      </c>
      <c r="H61" s="193" t="s">
        <v>111</v>
      </c>
      <c r="I61" s="193"/>
    </row>
    <row r="62" spans="1:9" s="93" customFormat="1" ht="10.5" customHeight="1">
      <c r="A62" s="111"/>
      <c r="B62" s="111"/>
      <c r="C62" s="111"/>
      <c r="D62" s="111"/>
      <c r="E62" s="111"/>
      <c r="F62" s="111"/>
      <c r="G62" s="111"/>
      <c r="H62" s="112"/>
      <c r="I62" s="112"/>
    </row>
    <row r="63" spans="1:9" s="93" customFormat="1" ht="15" customHeight="1">
      <c r="A63" s="194" t="s">
        <v>136</v>
      </c>
      <c r="B63" s="194"/>
      <c r="C63" s="194"/>
      <c r="D63" s="194"/>
      <c r="E63" s="194"/>
      <c r="F63" s="194"/>
      <c r="G63" s="62" t="s">
        <v>230</v>
      </c>
      <c r="H63" s="195" t="s">
        <v>274</v>
      </c>
      <c r="I63" s="195"/>
    </row>
    <row r="64" spans="1:9" s="93" customFormat="1" ht="12" customHeight="1">
      <c r="A64" s="188" t="s">
        <v>231</v>
      </c>
      <c r="B64" s="188"/>
      <c r="C64" s="188"/>
      <c r="D64" s="188"/>
      <c r="E64" s="188"/>
      <c r="F64" s="188"/>
      <c r="G64" s="113" t="s">
        <v>232</v>
      </c>
      <c r="H64" s="189" t="s">
        <v>111</v>
      </c>
      <c r="I64" s="189"/>
    </row>
    <row r="67" spans="1:10" ht="12.75" customHeight="1">
      <c r="A67" s="86"/>
      <c r="B67" s="86"/>
      <c r="C67" s="86"/>
      <c r="D67" s="86"/>
      <c r="E67" s="42"/>
      <c r="F67" s="86"/>
      <c r="G67" s="86"/>
      <c r="H67" s="83"/>
      <c r="I67" s="86"/>
      <c r="J67" s="86"/>
    </row>
  </sheetData>
  <mergeCells count="62">
    <mergeCell ref="A10:I10"/>
    <mergeCell ref="A5:I5"/>
    <mergeCell ref="A6:I6"/>
    <mergeCell ref="A7:I7"/>
    <mergeCell ref="A8:I8"/>
    <mergeCell ref="A9:I9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A64:F64"/>
    <mergeCell ref="H64:I64"/>
    <mergeCell ref="A60:F60"/>
    <mergeCell ref="H60:I60"/>
    <mergeCell ref="A61:F61"/>
    <mergeCell ref="H61:I61"/>
    <mergeCell ref="A63:F63"/>
    <mergeCell ref="H63:I6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9"/>
  <sheetViews>
    <sheetView tabSelected="1" topLeftCell="A13" workbookViewId="0">
      <selection activeCell="G32" sqref="G32"/>
    </sheetView>
  </sheetViews>
  <sheetFormatPr defaultRowHeight="15"/>
  <cols>
    <col min="1" max="1" width="6" style="114" customWidth="1"/>
    <col min="2" max="2" width="32.85546875" style="90" customWidth="1"/>
    <col min="3" max="10" width="15.7109375" style="90" customWidth="1"/>
    <col min="11" max="11" width="13.140625" style="90" customWidth="1"/>
    <col min="12" max="13" width="15.7109375" style="90" customWidth="1"/>
    <col min="14" max="16384" width="9.140625" style="90"/>
  </cols>
  <sheetData>
    <row r="1" spans="1:13">
      <c r="I1" s="115"/>
      <c r="J1" s="115"/>
      <c r="K1" s="115"/>
    </row>
    <row r="2" spans="1:13">
      <c r="I2" s="90" t="s">
        <v>233</v>
      </c>
    </row>
    <row r="3" spans="1:13">
      <c r="I3" s="90" t="s">
        <v>234</v>
      </c>
    </row>
    <row r="5" spans="1:13">
      <c r="A5" s="225" t="s">
        <v>235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</row>
    <row r="6" spans="1:13">
      <c r="A6" s="225" t="s">
        <v>236</v>
      </c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</row>
    <row r="8" spans="1:13">
      <c r="A8" s="225" t="s">
        <v>237</v>
      </c>
      <c r="B8" s="226"/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226"/>
    </row>
    <row r="9" spans="1:13" ht="18.75">
      <c r="F9" s="231">
        <v>43555</v>
      </c>
      <c r="G9" s="232"/>
      <c r="H9" s="232"/>
    </row>
    <row r="10" spans="1:13" ht="15" customHeight="1">
      <c r="A10" s="227" t="s">
        <v>2</v>
      </c>
      <c r="B10" s="227" t="s">
        <v>238</v>
      </c>
      <c r="C10" s="227" t="s">
        <v>239</v>
      </c>
      <c r="D10" s="227" t="s">
        <v>240</v>
      </c>
      <c r="E10" s="227"/>
      <c r="F10" s="227"/>
      <c r="G10" s="227"/>
      <c r="H10" s="227"/>
      <c r="I10" s="227"/>
      <c r="J10" s="228"/>
      <c r="K10" s="228"/>
      <c r="L10" s="227"/>
      <c r="M10" s="227" t="s">
        <v>241</v>
      </c>
    </row>
    <row r="11" spans="1:13" ht="114">
      <c r="A11" s="227"/>
      <c r="B11" s="227"/>
      <c r="C11" s="227"/>
      <c r="D11" s="116" t="s">
        <v>242</v>
      </c>
      <c r="E11" s="116" t="s">
        <v>243</v>
      </c>
      <c r="F11" s="116" t="s">
        <v>244</v>
      </c>
      <c r="G11" s="116" t="s">
        <v>245</v>
      </c>
      <c r="H11" s="116" t="s">
        <v>246</v>
      </c>
      <c r="I11" s="117" t="s">
        <v>247</v>
      </c>
      <c r="J11" s="116" t="s">
        <v>248</v>
      </c>
      <c r="K11" s="118" t="s">
        <v>249</v>
      </c>
      <c r="L11" s="119" t="s">
        <v>250</v>
      </c>
      <c r="M11" s="227"/>
    </row>
    <row r="12" spans="1:13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251</v>
      </c>
      <c r="L12" s="120">
        <v>12</v>
      </c>
      <c r="M12" s="120">
        <v>13</v>
      </c>
    </row>
    <row r="13" spans="1:13" ht="71.25">
      <c r="A13" s="116" t="s">
        <v>252</v>
      </c>
      <c r="B13" s="122" t="s">
        <v>253</v>
      </c>
      <c r="C13" s="123">
        <f t="shared" ref="C13:L13" si="0">SUM(C14:C15)</f>
        <v>14554.289999999999</v>
      </c>
      <c r="D13" s="123">
        <f t="shared" si="0"/>
        <v>115844.34</v>
      </c>
      <c r="E13" s="123">
        <f t="shared" si="0"/>
        <v>0</v>
      </c>
      <c r="F13" s="123">
        <f t="shared" si="0"/>
        <v>0</v>
      </c>
      <c r="G13" s="123">
        <f t="shared" si="0"/>
        <v>0</v>
      </c>
      <c r="H13" s="123">
        <f t="shared" si="0"/>
        <v>0</v>
      </c>
      <c r="I13" s="123">
        <f t="shared" si="0"/>
        <v>-124538.15</v>
      </c>
      <c r="J13" s="123">
        <f t="shared" si="0"/>
        <v>0</v>
      </c>
      <c r="K13" s="123">
        <f t="shared" si="0"/>
        <v>0</v>
      </c>
      <c r="L13" s="123">
        <f t="shared" si="0"/>
        <v>0</v>
      </c>
      <c r="M13" s="123">
        <f t="shared" ref="M13:M25" si="1">SUM(C13:L13)</f>
        <v>5860.4799999999959</v>
      </c>
    </row>
    <row r="14" spans="1:13">
      <c r="A14" s="124" t="s">
        <v>254</v>
      </c>
      <c r="B14" s="125" t="s">
        <v>255</v>
      </c>
      <c r="C14" s="126">
        <v>13217.63</v>
      </c>
      <c r="D14" s="126">
        <v>2759.54</v>
      </c>
      <c r="E14" s="126"/>
      <c r="F14" s="126"/>
      <c r="G14" s="126"/>
      <c r="H14" s="126"/>
      <c r="I14" s="126">
        <v>-11779.57</v>
      </c>
      <c r="J14" s="126"/>
      <c r="K14" s="126"/>
      <c r="L14" s="126"/>
      <c r="M14" s="123">
        <f t="shared" si="1"/>
        <v>4197.5999999999985</v>
      </c>
    </row>
    <row r="15" spans="1:13">
      <c r="A15" s="124" t="s">
        <v>256</v>
      </c>
      <c r="B15" s="125" t="s">
        <v>257</v>
      </c>
      <c r="C15" s="126">
        <v>1336.66</v>
      </c>
      <c r="D15" s="126">
        <v>113084.8</v>
      </c>
      <c r="E15" s="126"/>
      <c r="F15" s="126"/>
      <c r="G15" s="126"/>
      <c r="H15" s="126"/>
      <c r="I15" s="126">
        <v>-112758.58</v>
      </c>
      <c r="J15" s="126"/>
      <c r="K15" s="126"/>
      <c r="L15" s="126"/>
      <c r="M15" s="123">
        <f t="shared" si="1"/>
        <v>1662.8800000000047</v>
      </c>
    </row>
    <row r="16" spans="1:13" ht="85.5">
      <c r="A16" s="116" t="s">
        <v>258</v>
      </c>
      <c r="B16" s="122" t="s">
        <v>259</v>
      </c>
      <c r="C16" s="123">
        <f t="shared" ref="C16:L16" si="2">SUM(C17:C18)</f>
        <v>0</v>
      </c>
      <c r="D16" s="123">
        <f t="shared" si="2"/>
        <v>19.54</v>
      </c>
      <c r="E16" s="123">
        <f t="shared" si="2"/>
        <v>0</v>
      </c>
      <c r="F16" s="123">
        <f t="shared" si="2"/>
        <v>0</v>
      </c>
      <c r="G16" s="123">
        <f t="shared" si="2"/>
        <v>0</v>
      </c>
      <c r="H16" s="123">
        <f t="shared" si="2"/>
        <v>0</v>
      </c>
      <c r="I16" s="123">
        <f t="shared" si="2"/>
        <v>-19.54</v>
      </c>
      <c r="J16" s="123">
        <f t="shared" si="2"/>
        <v>0</v>
      </c>
      <c r="K16" s="123">
        <f t="shared" si="2"/>
        <v>0</v>
      </c>
      <c r="L16" s="123">
        <f t="shared" si="2"/>
        <v>0</v>
      </c>
      <c r="M16" s="123">
        <f t="shared" si="1"/>
        <v>0</v>
      </c>
    </row>
    <row r="17" spans="1:13">
      <c r="A17" s="124" t="s">
        <v>260</v>
      </c>
      <c r="B17" s="125" t="s">
        <v>255</v>
      </c>
      <c r="C17" s="126">
        <v>0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3">
        <f t="shared" si="1"/>
        <v>0</v>
      </c>
    </row>
    <row r="18" spans="1:13">
      <c r="A18" s="124" t="s">
        <v>261</v>
      </c>
      <c r="B18" s="125" t="s">
        <v>257</v>
      </c>
      <c r="C18" s="126"/>
      <c r="D18" s="126">
        <v>19.54</v>
      </c>
      <c r="E18" s="126"/>
      <c r="F18" s="126"/>
      <c r="G18" s="126"/>
      <c r="H18" s="126"/>
      <c r="I18" s="126">
        <v>-19.54</v>
      </c>
      <c r="J18" s="126"/>
      <c r="K18" s="126"/>
      <c r="L18" s="126"/>
      <c r="M18" s="123">
        <f t="shared" si="1"/>
        <v>0</v>
      </c>
    </row>
    <row r="19" spans="1:13" ht="114">
      <c r="A19" s="116" t="s">
        <v>262</v>
      </c>
      <c r="B19" s="122" t="s">
        <v>263</v>
      </c>
      <c r="C19" s="123">
        <f t="shared" ref="C19:L19" si="3">SUM(C20:C21)</f>
        <v>15195.4</v>
      </c>
      <c r="D19" s="123">
        <f t="shared" si="3"/>
        <v>0</v>
      </c>
      <c r="E19" s="123">
        <f t="shared" si="3"/>
        <v>0</v>
      </c>
      <c r="F19" s="123">
        <f t="shared" si="3"/>
        <v>0</v>
      </c>
      <c r="G19" s="123">
        <f t="shared" si="3"/>
        <v>0</v>
      </c>
      <c r="H19" s="123">
        <f t="shared" si="3"/>
        <v>0</v>
      </c>
      <c r="I19" s="123">
        <f t="shared" si="3"/>
        <v>-4109.96</v>
      </c>
      <c r="J19" s="123">
        <f>SUM(J20:J21)</f>
        <v>0</v>
      </c>
      <c r="K19" s="123">
        <f t="shared" si="3"/>
        <v>0</v>
      </c>
      <c r="L19" s="123">
        <f t="shared" si="3"/>
        <v>0</v>
      </c>
      <c r="M19" s="123">
        <f t="shared" si="1"/>
        <v>11085.439999999999</v>
      </c>
    </row>
    <row r="20" spans="1:13">
      <c r="A20" s="124" t="s">
        <v>264</v>
      </c>
      <c r="B20" s="125" t="s">
        <v>255</v>
      </c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3">
        <f t="shared" si="1"/>
        <v>0</v>
      </c>
    </row>
    <row r="21" spans="1:13">
      <c r="A21" s="124" t="s">
        <v>265</v>
      </c>
      <c r="B21" s="125" t="s">
        <v>257</v>
      </c>
      <c r="C21" s="126">
        <v>15195.4</v>
      </c>
      <c r="D21" s="126"/>
      <c r="E21" s="126"/>
      <c r="F21" s="126"/>
      <c r="G21" s="126"/>
      <c r="H21" s="126"/>
      <c r="I21" s="126">
        <v>-4109.96</v>
      </c>
      <c r="J21" s="126"/>
      <c r="K21" s="126"/>
      <c r="L21" s="126"/>
      <c r="M21" s="123">
        <f t="shared" si="1"/>
        <v>11085.439999999999</v>
      </c>
    </row>
    <row r="22" spans="1:13">
      <c r="A22" s="116" t="s">
        <v>266</v>
      </c>
      <c r="B22" s="122" t="s">
        <v>267</v>
      </c>
      <c r="C22" s="123">
        <f t="shared" ref="C22:L22" si="4">SUM(C23:C24)</f>
        <v>2549.69</v>
      </c>
      <c r="D22" s="123">
        <f t="shared" si="4"/>
        <v>2977.5</v>
      </c>
      <c r="E22" s="123">
        <f>SUM(E23:E24)</f>
        <v>0</v>
      </c>
      <c r="F22" s="123">
        <f t="shared" si="4"/>
        <v>8.4600000000000009</v>
      </c>
      <c r="G22" s="123">
        <f t="shared" si="4"/>
        <v>0</v>
      </c>
      <c r="H22" s="123">
        <f t="shared" si="4"/>
        <v>0</v>
      </c>
      <c r="I22" s="123">
        <f t="shared" si="4"/>
        <v>-1752</v>
      </c>
      <c r="J22" s="123">
        <f>SUM(J23:J24)</f>
        <v>0</v>
      </c>
      <c r="K22" s="123">
        <f t="shared" si="4"/>
        <v>0</v>
      </c>
      <c r="L22" s="123">
        <f t="shared" si="4"/>
        <v>0</v>
      </c>
      <c r="M22" s="123">
        <f t="shared" si="1"/>
        <v>3783.6500000000005</v>
      </c>
    </row>
    <row r="23" spans="1:13">
      <c r="A23" s="124" t="s">
        <v>268</v>
      </c>
      <c r="B23" s="125" t="s">
        <v>255</v>
      </c>
      <c r="C23" s="126">
        <v>543.32000000000005</v>
      </c>
      <c r="D23" s="126">
        <v>977.5</v>
      </c>
      <c r="E23" s="126"/>
      <c r="F23" s="126">
        <v>8.4600000000000009</v>
      </c>
      <c r="G23" s="126"/>
      <c r="H23" s="126"/>
      <c r="I23" s="126">
        <v>-886.58</v>
      </c>
      <c r="J23" s="126"/>
      <c r="K23" s="126"/>
      <c r="L23" s="126"/>
      <c r="M23" s="123">
        <f t="shared" si="1"/>
        <v>642.70000000000016</v>
      </c>
    </row>
    <row r="24" spans="1:13">
      <c r="A24" s="124" t="s">
        <v>269</v>
      </c>
      <c r="B24" s="125" t="s">
        <v>257</v>
      </c>
      <c r="C24" s="126">
        <v>2006.37</v>
      </c>
      <c r="D24" s="126">
        <v>2000</v>
      </c>
      <c r="E24" s="126"/>
      <c r="F24" s="126"/>
      <c r="G24" s="126"/>
      <c r="H24" s="126"/>
      <c r="I24" s="126">
        <v>-865.42</v>
      </c>
      <c r="J24" s="126"/>
      <c r="K24" s="126"/>
      <c r="L24" s="126"/>
      <c r="M24" s="123">
        <f t="shared" si="1"/>
        <v>3140.95</v>
      </c>
    </row>
    <row r="25" spans="1:13">
      <c r="A25" s="116" t="s">
        <v>270</v>
      </c>
      <c r="B25" s="122" t="s">
        <v>271</v>
      </c>
      <c r="C25" s="127">
        <f t="shared" ref="C25:L25" si="5">SUM(C13,C16,C19,C22)</f>
        <v>32299.379999999997</v>
      </c>
      <c r="D25" s="127">
        <f t="shared" si="5"/>
        <v>118841.37999999999</v>
      </c>
      <c r="E25" s="127">
        <f t="shared" si="5"/>
        <v>0</v>
      </c>
      <c r="F25" s="127">
        <f t="shared" si="5"/>
        <v>8.4600000000000009</v>
      </c>
      <c r="G25" s="127">
        <f t="shared" si="5"/>
        <v>0</v>
      </c>
      <c r="H25" s="127">
        <f t="shared" si="5"/>
        <v>0</v>
      </c>
      <c r="I25" s="127">
        <f t="shared" si="5"/>
        <v>-130419.65</v>
      </c>
      <c r="J25" s="127">
        <f t="shared" si="5"/>
        <v>0</v>
      </c>
      <c r="K25" s="127">
        <f t="shared" si="5"/>
        <v>0</v>
      </c>
      <c r="L25" s="127">
        <f t="shared" si="5"/>
        <v>0</v>
      </c>
      <c r="M25" s="127">
        <f t="shared" si="1"/>
        <v>20729.569999999978</v>
      </c>
    </row>
    <row r="26" spans="1:13">
      <c r="A26" s="128" t="s">
        <v>272</v>
      </c>
    </row>
    <row r="27" spans="1:13" customFormat="1" ht="12.75">
      <c r="A27" s="129"/>
      <c r="B27" s="129"/>
      <c r="C27" s="129"/>
      <c r="D27" s="129"/>
      <c r="E27" s="129"/>
      <c r="F27" s="233"/>
      <c r="G27" s="233"/>
      <c r="H27" s="233"/>
      <c r="I27" s="233"/>
    </row>
    <row r="28" spans="1:13" customFormat="1" ht="12.75">
      <c r="A28" s="129"/>
      <c r="B28" s="129"/>
      <c r="C28" s="129"/>
      <c r="D28" s="129"/>
      <c r="E28" s="129"/>
    </row>
    <row r="29" spans="1:13" customFormat="1" ht="12.75" customHeight="1">
      <c r="A29" s="86"/>
      <c r="B29" s="86"/>
      <c r="C29" s="86"/>
      <c r="D29" s="86"/>
      <c r="E29" s="42"/>
      <c r="F29" s="86"/>
      <c r="G29" s="86"/>
      <c r="H29" s="86"/>
      <c r="I29" s="86"/>
      <c r="J29" s="86"/>
      <c r="K29" s="86"/>
      <c r="L29" s="86"/>
      <c r="M29" s="86"/>
    </row>
  </sheetData>
  <mergeCells count="9">
    <mergeCell ref="A5:M5"/>
    <mergeCell ref="A6:M6"/>
    <mergeCell ref="A8:M8"/>
    <mergeCell ref="A10:A11"/>
    <mergeCell ref="B10:B11"/>
    <mergeCell ref="C10:C11"/>
    <mergeCell ref="D10:L10"/>
    <mergeCell ref="M10:M11"/>
    <mergeCell ref="F9:H9"/>
  </mergeCells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A5" sqref="A5:H5"/>
    </sheetView>
  </sheetViews>
  <sheetFormatPr defaultRowHeight="12.75"/>
  <cols>
    <col min="2" max="2" width="38" customWidth="1"/>
    <col min="3" max="3" width="17.85546875" customWidth="1"/>
    <col min="4" max="4" width="15.140625" customWidth="1"/>
    <col min="5" max="5" width="19.42578125" customWidth="1"/>
    <col min="6" max="6" width="16.7109375" customWidth="1"/>
    <col min="7" max="7" width="20.28515625" customWidth="1"/>
    <col min="8" max="8" width="33.42578125" customWidth="1"/>
  </cols>
  <sheetData>
    <row r="1" spans="1:8" ht="15">
      <c r="A1" s="143"/>
      <c r="B1" s="143"/>
      <c r="C1" s="143"/>
      <c r="D1" s="143"/>
      <c r="E1" s="143"/>
      <c r="F1" s="144"/>
      <c r="G1" s="143"/>
      <c r="H1" s="143"/>
    </row>
    <row r="2" spans="1:8" ht="15">
      <c r="A2" s="143"/>
      <c r="B2" s="143"/>
      <c r="C2" s="143"/>
      <c r="D2" s="143"/>
      <c r="E2" s="143"/>
      <c r="F2" s="143" t="s">
        <v>276</v>
      </c>
      <c r="G2" s="143"/>
      <c r="H2" s="143"/>
    </row>
    <row r="3" spans="1:8" ht="15">
      <c r="A3" s="143"/>
      <c r="B3" s="143"/>
      <c r="C3" s="143"/>
      <c r="D3" s="143"/>
      <c r="E3" s="143"/>
      <c r="F3" s="143" t="s">
        <v>277</v>
      </c>
      <c r="G3" s="143"/>
      <c r="H3" s="143"/>
    </row>
    <row r="4" spans="1:8" ht="15">
      <c r="A4" s="143"/>
      <c r="B4" s="143"/>
      <c r="C4" s="143"/>
      <c r="D4" s="143"/>
      <c r="E4" s="143"/>
      <c r="F4" s="143"/>
      <c r="G4" s="143"/>
      <c r="H4" s="143"/>
    </row>
    <row r="5" spans="1:8" ht="14.25">
      <c r="A5" s="229" t="s">
        <v>278</v>
      </c>
      <c r="B5" s="229"/>
      <c r="C5" s="229"/>
      <c r="D5" s="229"/>
      <c r="E5" s="229"/>
      <c r="F5" s="229"/>
      <c r="G5" s="229"/>
      <c r="H5" s="229"/>
    </row>
    <row r="6" spans="1:8" ht="14.25">
      <c r="A6" s="229" t="s">
        <v>279</v>
      </c>
      <c r="B6" s="229"/>
      <c r="C6" s="229"/>
      <c r="D6" s="229"/>
      <c r="E6" s="229"/>
      <c r="F6" s="229"/>
      <c r="G6" s="229"/>
      <c r="H6" s="229"/>
    </row>
    <row r="7" spans="1:8" ht="15">
      <c r="A7" s="143"/>
      <c r="B7" s="143"/>
      <c r="C7" s="144" t="s">
        <v>280</v>
      </c>
      <c r="D7" s="143"/>
      <c r="E7" s="143"/>
      <c r="F7" s="143"/>
      <c r="G7" s="143"/>
      <c r="H7" s="143"/>
    </row>
    <row r="8" spans="1:8" ht="14.25">
      <c r="A8" s="229" t="s">
        <v>281</v>
      </c>
      <c r="B8" s="229"/>
      <c r="C8" s="229"/>
      <c r="D8" s="229"/>
      <c r="E8" s="229"/>
      <c r="F8" s="229"/>
      <c r="G8" s="229"/>
      <c r="H8" s="229"/>
    </row>
    <row r="9" spans="1:8" ht="15">
      <c r="A9" s="143"/>
      <c r="B9" s="143"/>
      <c r="C9" s="145">
        <v>43555</v>
      </c>
      <c r="D9" s="143"/>
      <c r="E9" s="143"/>
      <c r="F9" s="143"/>
      <c r="G9" s="143"/>
      <c r="H9" s="143"/>
    </row>
    <row r="10" spans="1:8" ht="14.25">
      <c r="A10" s="230" t="s">
        <v>2</v>
      </c>
      <c r="B10" s="230" t="s">
        <v>282</v>
      </c>
      <c r="C10" s="230" t="s">
        <v>283</v>
      </c>
      <c r="D10" s="230"/>
      <c r="E10" s="230"/>
      <c r="F10" s="230" t="s">
        <v>284</v>
      </c>
      <c r="G10" s="230"/>
      <c r="H10" s="230"/>
    </row>
    <row r="11" spans="1:8" ht="42.75">
      <c r="A11" s="230"/>
      <c r="B11" s="230"/>
      <c r="C11" s="146" t="s">
        <v>285</v>
      </c>
      <c r="D11" s="146" t="s">
        <v>286</v>
      </c>
      <c r="E11" s="146" t="s">
        <v>287</v>
      </c>
      <c r="F11" s="146" t="s">
        <v>288</v>
      </c>
      <c r="G11" s="146" t="s">
        <v>289</v>
      </c>
      <c r="H11" s="146" t="s">
        <v>287</v>
      </c>
    </row>
    <row r="12" spans="1:8" ht="15">
      <c r="A12" s="147">
        <v>1</v>
      </c>
      <c r="B12" s="147">
        <v>2</v>
      </c>
      <c r="C12" s="147">
        <v>3</v>
      </c>
      <c r="D12" s="147">
        <v>4</v>
      </c>
      <c r="E12" s="147" t="s">
        <v>290</v>
      </c>
      <c r="F12" s="147">
        <v>6</v>
      </c>
      <c r="G12" s="147">
        <v>7</v>
      </c>
      <c r="H12" s="147" t="s">
        <v>291</v>
      </c>
    </row>
    <row r="13" spans="1:8" ht="60">
      <c r="A13" s="147" t="s">
        <v>252</v>
      </c>
      <c r="B13" s="148" t="s">
        <v>292</v>
      </c>
      <c r="C13" s="146"/>
      <c r="D13" s="146">
        <v>14554.29</v>
      </c>
      <c r="E13" s="146">
        <f>+C13+D13</f>
        <v>14554.29</v>
      </c>
      <c r="F13" s="146"/>
      <c r="G13" s="146">
        <v>5860.48</v>
      </c>
      <c r="H13" s="146">
        <f>+F13+G13</f>
        <v>5860.48</v>
      </c>
    </row>
    <row r="14" spans="1:8" ht="60">
      <c r="A14" s="147" t="s">
        <v>258</v>
      </c>
      <c r="B14" s="148" t="s">
        <v>293</v>
      </c>
      <c r="C14" s="146"/>
      <c r="D14" s="146">
        <v>0</v>
      </c>
      <c r="E14" s="146">
        <f t="shared" ref="E14:E17" si="0">+C14+D14</f>
        <v>0</v>
      </c>
      <c r="F14" s="146"/>
      <c r="G14" s="146">
        <v>0</v>
      </c>
      <c r="H14" s="146">
        <f t="shared" ref="H14:H17" si="1">+F14+G14</f>
        <v>0</v>
      </c>
    </row>
    <row r="15" spans="1:8" ht="90">
      <c r="A15" s="147" t="s">
        <v>262</v>
      </c>
      <c r="B15" s="148" t="s">
        <v>294</v>
      </c>
      <c r="C15" s="146"/>
      <c r="D15" s="146">
        <v>15195.4</v>
      </c>
      <c r="E15" s="146">
        <f t="shared" si="0"/>
        <v>15195.4</v>
      </c>
      <c r="F15" s="146"/>
      <c r="G15" s="146">
        <v>11085.44</v>
      </c>
      <c r="H15" s="146">
        <f t="shared" si="1"/>
        <v>11085.44</v>
      </c>
    </row>
    <row r="16" spans="1:8" ht="15">
      <c r="A16" s="147" t="s">
        <v>266</v>
      </c>
      <c r="B16" s="148" t="s">
        <v>62</v>
      </c>
      <c r="C16" s="146"/>
      <c r="D16" s="146">
        <v>2549.69</v>
      </c>
      <c r="E16" s="146">
        <f t="shared" si="0"/>
        <v>2549.69</v>
      </c>
      <c r="F16" s="146"/>
      <c r="G16" s="146">
        <v>3783.65</v>
      </c>
      <c r="H16" s="146">
        <f t="shared" si="1"/>
        <v>3783.65</v>
      </c>
    </row>
    <row r="17" spans="1:8" ht="15">
      <c r="A17" s="147" t="s">
        <v>270</v>
      </c>
      <c r="B17" s="148" t="s">
        <v>287</v>
      </c>
      <c r="C17" s="146"/>
      <c r="D17" s="146">
        <f>+D13+D14+D15+D16</f>
        <v>32299.38</v>
      </c>
      <c r="E17" s="146">
        <f t="shared" si="0"/>
        <v>32299.38</v>
      </c>
      <c r="F17" s="146"/>
      <c r="G17" s="146">
        <f>+G13+G14+G15+G16</f>
        <v>20729.57</v>
      </c>
      <c r="H17" s="146">
        <f t="shared" si="1"/>
        <v>20729.57</v>
      </c>
    </row>
    <row r="18" spans="1:8" ht="15">
      <c r="A18" s="143"/>
      <c r="B18" s="143"/>
      <c r="C18" s="143"/>
      <c r="D18" s="143"/>
      <c r="E18" s="143"/>
      <c r="F18" s="143"/>
      <c r="G18" s="143"/>
      <c r="H18" s="143"/>
    </row>
    <row r="19" spans="1:8" ht="15">
      <c r="A19" s="143"/>
      <c r="B19" s="143"/>
      <c r="C19" s="149"/>
      <c r="D19" s="149"/>
      <c r="E19" s="149"/>
      <c r="F19" s="143"/>
      <c r="G19" s="143"/>
      <c r="H19" s="143"/>
    </row>
    <row r="20" spans="1:8" ht="15">
      <c r="A20" s="143"/>
      <c r="B20" s="143"/>
      <c r="C20" s="143"/>
      <c r="D20" s="143"/>
      <c r="E20" s="143"/>
      <c r="F20" s="143"/>
      <c r="G20" s="143"/>
      <c r="H20" s="143"/>
    </row>
  </sheetData>
  <mergeCells count="7">
    <mergeCell ref="A5:H5"/>
    <mergeCell ref="A6:H6"/>
    <mergeCell ref="A8:H8"/>
    <mergeCell ref="A10:A11"/>
    <mergeCell ref="B10:B11"/>
    <mergeCell ref="C10:E10"/>
    <mergeCell ref="F10:H10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1</vt:i4>
      </vt:variant>
    </vt:vector>
  </HeadingPairs>
  <TitlesOfParts>
    <vt:vector size="5" baseType="lpstr">
      <vt:lpstr>2</vt:lpstr>
      <vt:lpstr>3</vt:lpstr>
      <vt:lpstr>4</vt:lpstr>
      <vt:lpstr>5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Buhalterė</dc:creator>
  <cp:lastModifiedBy>Buhalterė</cp:lastModifiedBy>
  <cp:lastPrinted>2019-04-24T15:29:12Z</cp:lastPrinted>
  <dcterms:created xsi:type="dcterms:W3CDTF">2009-07-20T14:30:53Z</dcterms:created>
  <dcterms:modified xsi:type="dcterms:W3CDTF">2019-04-24T15:56:12Z</dcterms:modified>
</cp:coreProperties>
</file>