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11760" tabRatio="804" activeTab="11"/>
  </bookViews>
  <sheets>
    <sheet name="2_VSAFAS_2p" sheetId="33" r:id="rId1"/>
    <sheet name="3_VSAFAS_2p" sheetId="36" r:id="rId2"/>
    <sheet name="4_VSAFAS_1p" sheetId="38" r:id="rId3"/>
    <sheet name="5_VSAFAS_2p" sheetId="40" r:id="rId4"/>
    <sheet name="6_VSAFAS_6p" sheetId="19" r:id="rId5"/>
    <sheet name="8_VSAFAS_1p" sheetId="29" r:id="rId6"/>
    <sheet name="10_VSAFAS_2p " sheetId="94" r:id="rId7"/>
    <sheet name="12_VSAFAS_1p" sheetId="53" r:id="rId8"/>
    <sheet name="13_VSAFAS_1p" sheetId="55" r:id="rId9"/>
    <sheet name="17_VSAFAS_7p" sheetId="65" r:id="rId10"/>
    <sheet name="17_VSAFAS_8p" sheetId="66" r:id="rId11"/>
    <sheet name="17_VSAFAS_12p" sheetId="92" r:id="rId12"/>
    <sheet name="17_VSAFAS_13p" sheetId="93" r:id="rId13"/>
    <sheet name="20_VSAFAS_4p" sheetId="81" r:id="rId14"/>
    <sheet name="20_VSAFAS_5p" sheetId="82" r:id="rId15"/>
    <sheet name="25_VSAFAS_P" sheetId="84" r:id="rId16"/>
  </sheets>
  <externalReferences>
    <externalReference r:id="rId17"/>
    <externalReference r:id="rId18"/>
  </externalReferences>
  <definedNames>
    <definedName name="a" localSheetId="6">#REF!</definedName>
    <definedName name="a">#REF!</definedName>
    <definedName name="AccessDatabase" hidden="1">"C:\Documents and Settings\tlk\Desktop\4AL.mdb"</definedName>
    <definedName name="adresas" localSheetId="6">#REF!</definedName>
    <definedName name="adresas">#REF!</definedName>
    <definedName name="as" localSheetId="6">#REF!</definedName>
    <definedName name="as">#REF!</definedName>
    <definedName name="b" localSheetId="6">#REF!</definedName>
    <definedName name="b">#REF!</definedName>
    <definedName name="BEx3O85IKWARA6NCJOLRBRJFMEWW" localSheetId="6" hidden="1">[1]Table!#REF!</definedName>
    <definedName name="BEx3O85IKWARA6NCJOLRBRJFMEWW" hidden="1">[1]Table!#REF!</definedName>
    <definedName name="BEx5MLQZM68YQSKARVWTTPINFQ2C" localSheetId="6" hidden="1">[1]Table!#REF!</definedName>
    <definedName name="BEx5MLQZM68YQSKARVWTTPINFQ2C" hidden="1">[1]Table!#REF!</definedName>
    <definedName name="BExERWCEBKQRYWRQLYJ4UCMMKTHG" localSheetId="6" hidden="1">[1]Table!#REF!</definedName>
    <definedName name="BExERWCEBKQRYWRQLYJ4UCMMKTHG" hidden="1">[1]Table!#REF!</definedName>
    <definedName name="BExMBYPQDG9AYDQ5E8IECVFREPO6" localSheetId="6" hidden="1">[1]Table!#REF!</definedName>
    <definedName name="BExMBYPQDG9AYDQ5E8IECVFREPO6" hidden="1">[1]Table!#REF!</definedName>
    <definedName name="BExQ9ZLYHWABXAA9NJDW8ZS0UQ9P" localSheetId="6" hidden="1">[1]Table!#REF!</definedName>
    <definedName name="BExQ9ZLYHWABXAA9NJDW8ZS0UQ9P" hidden="1">[1]Table!#REF!</definedName>
    <definedName name="BExTUY9WNSJ91GV8CP0SKJTEIV82" localSheetId="6" hidden="1">[1]Table!#REF!</definedName>
    <definedName name="BExTUY9WNSJ91GV8CP0SKJTEIV82" hidden="1">[1]Table!#REF!</definedName>
    <definedName name="Button_1">"X4AL_III_ketv__AL__2__List"</definedName>
    <definedName name="d_1" localSheetId="6">#REF!</definedName>
    <definedName name="d_1">#REF!</definedName>
    <definedName name="d_10" localSheetId="6">#REF!</definedName>
    <definedName name="d_10">#REF!</definedName>
    <definedName name="d_11" localSheetId="6">#REF!</definedName>
    <definedName name="d_11">#REF!</definedName>
    <definedName name="d_12" localSheetId="6">#REF!</definedName>
    <definedName name="d_12">#REF!</definedName>
    <definedName name="d_13" localSheetId="6">#REF!</definedName>
    <definedName name="d_13">#REF!</definedName>
    <definedName name="d_14" localSheetId="6">#REF!</definedName>
    <definedName name="d_14">#REF!</definedName>
    <definedName name="d_15" localSheetId="6">#REF!</definedName>
    <definedName name="d_15">#REF!</definedName>
    <definedName name="d_16" localSheetId="6">#REF!</definedName>
    <definedName name="d_16">#REF!</definedName>
    <definedName name="d_17" localSheetId="6">#REF!</definedName>
    <definedName name="d_17">#REF!</definedName>
    <definedName name="d_18" localSheetId="6">#REF!</definedName>
    <definedName name="d_18">#REF!</definedName>
    <definedName name="d_19" localSheetId="6">#REF!</definedName>
    <definedName name="d_19">#REF!</definedName>
    <definedName name="D_19a" localSheetId="6">#REF!</definedName>
    <definedName name="D_19a">#REF!</definedName>
    <definedName name="d_2" localSheetId="6">#REF!</definedName>
    <definedName name="d_2">#REF!</definedName>
    <definedName name="d_20" localSheetId="6">#REF!</definedName>
    <definedName name="d_20">#REF!</definedName>
    <definedName name="d_21" localSheetId="6">#REF!</definedName>
    <definedName name="d_21">#REF!</definedName>
    <definedName name="d_22" localSheetId="6">#REF!</definedName>
    <definedName name="d_22">#REF!</definedName>
    <definedName name="d_23" localSheetId="6">#REF!</definedName>
    <definedName name="d_23">#REF!</definedName>
    <definedName name="d_24" localSheetId="6">#REF!</definedName>
    <definedName name="d_24">#REF!</definedName>
    <definedName name="d_25" localSheetId="6">#REF!</definedName>
    <definedName name="d_25">#REF!</definedName>
    <definedName name="d_26" localSheetId="6">#REF!</definedName>
    <definedName name="d_26">#REF!</definedName>
    <definedName name="d_27" localSheetId="6">#REF!</definedName>
    <definedName name="d_27">#REF!</definedName>
    <definedName name="d_28" localSheetId="6">#REF!</definedName>
    <definedName name="d_28">#REF!</definedName>
    <definedName name="d_29" localSheetId="6">#REF!</definedName>
    <definedName name="d_29">#REF!</definedName>
    <definedName name="D_2a" localSheetId="6">#REF!</definedName>
    <definedName name="D_2a">#REF!</definedName>
    <definedName name="d_3" localSheetId="6">#REF!</definedName>
    <definedName name="d_3">#REF!</definedName>
    <definedName name="d_30" localSheetId="6">#REF!</definedName>
    <definedName name="d_30">#REF!</definedName>
    <definedName name="d_31" localSheetId="6">#REF!</definedName>
    <definedName name="d_31">#REF!</definedName>
    <definedName name="d_4" localSheetId="6">#REF!</definedName>
    <definedName name="d_4">#REF!</definedName>
    <definedName name="d_5" localSheetId="6">#REF!</definedName>
    <definedName name="d_5">#REF!</definedName>
    <definedName name="d_6" localSheetId="6">#REF!</definedName>
    <definedName name="d_6">#REF!</definedName>
    <definedName name="d_7" localSheetId="6">#REF!</definedName>
    <definedName name="d_7">#REF!</definedName>
    <definedName name="d_8" localSheetId="6">#REF!</definedName>
    <definedName name="d_8">#REF!</definedName>
    <definedName name="d_9" localSheetId="6">#REF!</definedName>
    <definedName name="d_9">#REF!</definedName>
    <definedName name="D_ą0" localSheetId="6">#REF!</definedName>
    <definedName name="D_ą0">#REF!</definedName>
    <definedName name="FAgrupe" localSheetId="6">#REF!</definedName>
    <definedName name="FAgrupe">#REF!</definedName>
    <definedName name="howToChange" localSheetId="6">#REF!</definedName>
    <definedName name="howToChange">#REF!</definedName>
    <definedName name="howToCheck" localSheetId="6">#REF!</definedName>
    <definedName name="howToCheck">#REF!</definedName>
    <definedName name="indres" localSheetId="6" hidden="1">[1]Table!#REF!</definedName>
    <definedName name="indres" hidden="1">[1]Table!#REF!</definedName>
    <definedName name="k" localSheetId="6">#REF!</definedName>
    <definedName name="k">#REF!</definedName>
    <definedName name="kodas" localSheetId="6">#REF!</definedName>
    <definedName name="kodas">#REF!</definedName>
    <definedName name="laikas" localSheetId="6">#REF!</definedName>
    <definedName name="laikas">#REF!</definedName>
    <definedName name="LOLD">1</definedName>
    <definedName name="LOLD_Table">10</definedName>
    <definedName name="pavadinimas" localSheetId="6">#REF!</definedName>
    <definedName name="pavadinimas">#REF!</definedName>
    <definedName name="pobudis" localSheetId="6">#REF!</definedName>
    <definedName name="pobudis">#REF!</definedName>
    <definedName name="_xlnm.Print_Area" localSheetId="6">'10_VSAFAS_2p '!$A$1:$E$26</definedName>
    <definedName name="_xlnm.Print_Area" localSheetId="7">'12_VSAFAS_1p'!$A$1:$R$54</definedName>
    <definedName name="_xlnm.Print_Area" localSheetId="8">'13_VSAFAS_1p'!$A$1:$M$44</definedName>
    <definedName name="_xlnm.Print_Area" localSheetId="11">'17_VSAFAS_12p'!$A$1:$I$26</definedName>
    <definedName name="_xlnm.Print_Area" localSheetId="9">'17_VSAFAS_7p'!$A$1:$I$32</definedName>
    <definedName name="_xlnm.Print_Area" localSheetId="10">'17_VSAFAS_8p'!$A$1:$G$39</definedName>
    <definedName name="_xlnm.Print_Area" localSheetId="0">'2_VSAFAS_2p'!$A$1:$G$102</definedName>
    <definedName name="_xlnm.Print_Area" localSheetId="13">'20_VSAFAS_4p'!$A$1:$M$28</definedName>
    <definedName name="_xlnm.Print_Area" localSheetId="14">'20_VSAFAS_5p'!$A$1:$H$20</definedName>
    <definedName name="_xlnm.Print_Area" localSheetId="1">'3_VSAFAS_2p'!$A$1:$I$66</definedName>
    <definedName name="_xlnm.Print_Area" localSheetId="2">'4_VSAFAS_1p'!$A$1:$J$43</definedName>
    <definedName name="_xlnm.Print_Area" localSheetId="3">'5_VSAFAS_2p'!$A$1:$L$87</definedName>
    <definedName name="_xlnm.Print_Area" localSheetId="4">'6_VSAFAS_6p'!$A$1:$E$23</definedName>
    <definedName name="_xlnm.Print_Area" localSheetId="5">'8_VSAFAS_1p'!$A$1:$J$37</definedName>
    <definedName name="_xlnm.Print_Titles" localSheetId="7">'12_VSAFAS_1p'!$9:$11</definedName>
    <definedName name="_xlnm.Print_Titles" localSheetId="8">'13_VSAFAS_1p'!$9:$11</definedName>
    <definedName name="_xlnm.Print_Titles" localSheetId="0">'2_VSAFAS_2p'!$19:$19</definedName>
    <definedName name="_xlnm.Print_Titles" localSheetId="13">'20_VSAFAS_4p'!$10:$12</definedName>
    <definedName name="_xlnm.Print_Titles" localSheetId="1">'3_VSAFAS_2p'!$20:$20</definedName>
    <definedName name="_xlnm.Print_Titles" localSheetId="3">'5_VSAFAS_2p'!$18:$21</definedName>
    <definedName name="sada" localSheetId="6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6" hidden="1">[1]Table!#REF!</definedName>
    <definedName name="sd" hidden="1">[1]Table!#REF!</definedName>
    <definedName name="Sritis" localSheetId="6">#REF!</definedName>
    <definedName name="Sritis">#REF!</definedName>
    <definedName name="Statusas">[2]Sheet1!$A$2:$A$6</definedName>
    <definedName name="t">[1]Vlist!$A$2:$A$12</definedName>
    <definedName name="Taip_Ne" localSheetId="6">#REF!</definedName>
    <definedName name="Taip_Ne">#REF!</definedName>
    <definedName name="VAgrupe" localSheetId="6">#REF!</definedName>
    <definedName name="VAgrupe">#REF!</definedName>
    <definedName name="vieta" localSheetId="6">#REF!</definedName>
    <definedName name="vieta">#REF!</definedName>
    <definedName name="x" localSheetId="6" hidden="1">[1]Table!#REF!</definedName>
    <definedName name="x" hidden="1">[1]Table!#REF!</definedName>
    <definedName name="X4AL_III_ketv__AL__2__List" localSheetId="6">#REF!</definedName>
    <definedName name="X4AL_III_ketv__AL__2__List">#REF!</definedName>
  </definedNames>
  <calcPr calcId="145621"/>
</workbook>
</file>

<file path=xl/calcChain.xml><?xml version="1.0" encoding="utf-8"?>
<calcChain xmlns="http://schemas.openxmlformats.org/spreadsheetml/2006/main">
  <c r="H24" i="65" l="1"/>
  <c r="H29" i="65" s="1"/>
  <c r="E10" i="94"/>
  <c r="E19" i="94" s="1"/>
  <c r="D10" i="94"/>
  <c r="D19" i="94" s="1"/>
  <c r="A85" i="40" l="1"/>
  <c r="A81" i="40"/>
  <c r="A41" i="38"/>
  <c r="A38" i="38"/>
  <c r="A63" i="36"/>
  <c r="A60" i="36"/>
  <c r="D26" i="66" l="1"/>
  <c r="F26" i="66"/>
  <c r="D12" i="66"/>
  <c r="D35" i="66" s="1"/>
  <c r="O31" i="84"/>
  <c r="O32" i="84"/>
  <c r="O33" i="84"/>
  <c r="O34" i="84"/>
  <c r="O35" i="84"/>
  <c r="O36" i="84"/>
  <c r="O37" i="84"/>
  <c r="O38" i="84"/>
  <c r="O39" i="84"/>
  <c r="O40" i="84"/>
  <c r="O41" i="84"/>
  <c r="O30" i="84"/>
  <c r="O13" i="84"/>
  <c r="O14" i="84"/>
  <c r="O15" i="84"/>
  <c r="O16" i="84"/>
  <c r="O17" i="84"/>
  <c r="O18" i="84"/>
  <c r="O19" i="84"/>
  <c r="O20" i="84"/>
  <c r="O21" i="84"/>
  <c r="O22" i="84"/>
  <c r="O23" i="84"/>
  <c r="O24" i="84"/>
  <c r="O25" i="84"/>
  <c r="O26" i="84"/>
  <c r="O27" i="84"/>
  <c r="M29" i="84"/>
  <c r="O29" i="84" s="1"/>
  <c r="M12" i="84"/>
  <c r="O12" i="84" s="1"/>
  <c r="M24" i="81"/>
  <c r="M23" i="81"/>
  <c r="M21" i="81"/>
  <c r="M20" i="81"/>
  <c r="M18" i="81"/>
  <c r="M17" i="81"/>
  <c r="M15" i="81"/>
  <c r="M14" i="81"/>
  <c r="D19" i="81"/>
  <c r="E19" i="81"/>
  <c r="F19" i="81"/>
  <c r="G19" i="81"/>
  <c r="H19" i="81"/>
  <c r="I19" i="81"/>
  <c r="J19" i="81"/>
  <c r="J25" i="81" s="1"/>
  <c r="K19" i="81"/>
  <c r="L19" i="81"/>
  <c r="D22" i="81"/>
  <c r="D25" i="81" s="1"/>
  <c r="E22" i="81"/>
  <c r="F22" i="81"/>
  <c r="G22" i="81"/>
  <c r="G25" i="81" s="1"/>
  <c r="H22" i="81"/>
  <c r="H25" i="81" s="1"/>
  <c r="I22" i="81"/>
  <c r="J22" i="81"/>
  <c r="K22" i="81"/>
  <c r="L22" i="81"/>
  <c r="L25" i="81" s="1"/>
  <c r="D16" i="81"/>
  <c r="E16" i="81"/>
  <c r="F16" i="81"/>
  <c r="G16" i="81"/>
  <c r="H16" i="81"/>
  <c r="I16" i="81"/>
  <c r="J16" i="81"/>
  <c r="K16" i="81"/>
  <c r="L16" i="81"/>
  <c r="D13" i="81"/>
  <c r="E13" i="81"/>
  <c r="E25" i="81" s="1"/>
  <c r="F13" i="81"/>
  <c r="G13" i="81"/>
  <c r="H13" i="81"/>
  <c r="I13" i="81"/>
  <c r="I25" i="81" s="1"/>
  <c r="J13" i="81"/>
  <c r="K13" i="81"/>
  <c r="K25" i="81" s="1"/>
  <c r="L13" i="81"/>
  <c r="C22" i="81"/>
  <c r="C19" i="81"/>
  <c r="C16" i="81"/>
  <c r="C13" i="81"/>
  <c r="G17" i="82"/>
  <c r="H14" i="82"/>
  <c r="H15" i="82"/>
  <c r="H16" i="82"/>
  <c r="H17" i="82"/>
  <c r="H13" i="82"/>
  <c r="D17" i="82"/>
  <c r="E16" i="82"/>
  <c r="E14" i="82"/>
  <c r="E13" i="82"/>
  <c r="E17" i="82" s="1"/>
  <c r="D15" i="93"/>
  <c r="C15" i="93"/>
  <c r="E14" i="92"/>
  <c r="E23" i="92" s="1"/>
  <c r="G14" i="92"/>
  <c r="G23" i="92" s="1"/>
  <c r="H14" i="92"/>
  <c r="H23" i="92" s="1"/>
  <c r="D16" i="92"/>
  <c r="D14" i="92" s="1"/>
  <c r="D23" i="92" s="1"/>
  <c r="E13" i="65"/>
  <c r="F13" i="65"/>
  <c r="G13" i="65"/>
  <c r="H13" i="65"/>
  <c r="I13" i="65"/>
  <c r="D13" i="65"/>
  <c r="F12" i="65"/>
  <c r="I12" i="65"/>
  <c r="E24" i="65"/>
  <c r="I24" i="65"/>
  <c r="G25" i="65"/>
  <c r="G24" i="65" s="1"/>
  <c r="G29" i="65" s="1"/>
  <c r="D25" i="65"/>
  <c r="D24" i="65" s="1"/>
  <c r="E17" i="65"/>
  <c r="E29" i="65" s="1"/>
  <c r="E12" i="65" s="1"/>
  <c r="G17" i="65"/>
  <c r="H17" i="65"/>
  <c r="I17" i="65"/>
  <c r="D17" i="65"/>
  <c r="M42" i="55"/>
  <c r="M41" i="55"/>
  <c r="M30" i="55"/>
  <c r="M22" i="55"/>
  <c r="I21" i="55"/>
  <c r="F21" i="55"/>
  <c r="M21" i="55" s="1"/>
  <c r="M12" i="55"/>
  <c r="I6" i="53"/>
  <c r="D6" i="55" s="1"/>
  <c r="D6" i="65" s="1"/>
  <c r="Q21" i="53"/>
  <c r="P21" i="53"/>
  <c r="O31" i="53"/>
  <c r="M31" i="53"/>
  <c r="K31" i="53"/>
  <c r="J31" i="53"/>
  <c r="H31" i="53"/>
  <c r="I31" i="53"/>
  <c r="N22" i="53"/>
  <c r="P22" i="53"/>
  <c r="Q22" i="53"/>
  <c r="G31" i="53"/>
  <c r="G22" i="53" s="1"/>
  <c r="R22" i="53" s="1"/>
  <c r="G21" i="53"/>
  <c r="J21" i="53"/>
  <c r="J51" i="53" s="1"/>
  <c r="J50" i="53" s="1"/>
  <c r="K21" i="53"/>
  <c r="K51" i="53" s="1"/>
  <c r="K50" i="53" s="1"/>
  <c r="M21" i="53"/>
  <c r="M51" i="53" s="1"/>
  <c r="M50" i="53" s="1"/>
  <c r="O21" i="53"/>
  <c r="O51" i="53" s="1"/>
  <c r="O50" i="53" s="1"/>
  <c r="F21" i="53"/>
  <c r="R24" i="53"/>
  <c r="F22" i="53"/>
  <c r="R13" i="53"/>
  <c r="R14" i="53"/>
  <c r="R15" i="53"/>
  <c r="R16" i="53"/>
  <c r="R17" i="53"/>
  <c r="R18" i="53"/>
  <c r="R19" i="53"/>
  <c r="R20" i="53"/>
  <c r="R42" i="53"/>
  <c r="R12" i="53"/>
  <c r="R21" i="53" s="1"/>
  <c r="D16" i="29"/>
  <c r="D13" i="29"/>
  <c r="D22" i="29" s="1"/>
  <c r="J22" i="29" s="1"/>
  <c r="E12" i="29"/>
  <c r="F12" i="29"/>
  <c r="G12" i="29"/>
  <c r="H12" i="29"/>
  <c r="I12" i="29"/>
  <c r="D12" i="29"/>
  <c r="J13" i="29"/>
  <c r="J14" i="29"/>
  <c r="J15" i="29"/>
  <c r="J16" i="29"/>
  <c r="J17" i="29"/>
  <c r="J18" i="29"/>
  <c r="J19" i="29"/>
  <c r="J20" i="29"/>
  <c r="J21" i="29"/>
  <c r="J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12" i="29" s="1"/>
  <c r="E21" i="19"/>
  <c r="E11" i="19" s="1"/>
  <c r="D21" i="19"/>
  <c r="D11" i="19" s="1"/>
  <c r="A14" i="38"/>
  <c r="A17" i="36"/>
  <c r="A16" i="40"/>
  <c r="H22" i="40"/>
  <c r="K22" i="40"/>
  <c r="J76" i="40"/>
  <c r="J22" i="40" s="1"/>
  <c r="G76" i="40"/>
  <c r="I76" i="40" s="1"/>
  <c r="I22" i="40" s="1"/>
  <c r="H42" i="40"/>
  <c r="J42" i="40"/>
  <c r="K42" i="40"/>
  <c r="G42" i="40"/>
  <c r="H35" i="40"/>
  <c r="J35" i="40"/>
  <c r="K35" i="40"/>
  <c r="G35" i="40"/>
  <c r="J24" i="40"/>
  <c r="J23" i="40" s="1"/>
  <c r="K24" i="40"/>
  <c r="H24" i="40"/>
  <c r="H23" i="40"/>
  <c r="K23" i="40"/>
  <c r="G23" i="40"/>
  <c r="G24" i="40"/>
  <c r="L26" i="40"/>
  <c r="L27" i="40"/>
  <c r="L28" i="40"/>
  <c r="L29" i="40"/>
  <c r="L30" i="40"/>
  <c r="L31" i="40"/>
  <c r="L32" i="40"/>
  <c r="L33" i="40"/>
  <c r="L34" i="40"/>
  <c r="L36" i="40"/>
  <c r="L35" i="40" s="1"/>
  <c r="L37" i="40"/>
  <c r="L38" i="40"/>
  <c r="L39" i="40"/>
  <c r="L40" i="40"/>
  <c r="L41" i="40"/>
  <c r="L43" i="40"/>
  <c r="L44" i="40"/>
  <c r="L45" i="40"/>
  <c r="L46" i="40"/>
  <c r="L47" i="40"/>
  <c r="L48" i="40"/>
  <c r="L49" i="40"/>
  <c r="L50" i="40"/>
  <c r="L51" i="40"/>
  <c r="L52" i="40"/>
  <c r="L53" i="40"/>
  <c r="L54" i="40"/>
  <c r="L55" i="40"/>
  <c r="L56" i="40"/>
  <c r="L57" i="40"/>
  <c r="L58" i="40"/>
  <c r="L59" i="40"/>
  <c r="L60" i="40"/>
  <c r="L61" i="40"/>
  <c r="L62" i="40"/>
  <c r="L63" i="40"/>
  <c r="L64" i="40"/>
  <c r="L65" i="40"/>
  <c r="L66" i="40"/>
  <c r="L67" i="40"/>
  <c r="L68" i="40"/>
  <c r="L69" i="40"/>
  <c r="L70" i="40"/>
  <c r="L71" i="40"/>
  <c r="L72" i="40"/>
  <c r="L73" i="40"/>
  <c r="L74" i="40"/>
  <c r="L75" i="40"/>
  <c r="L76" i="40"/>
  <c r="L22" i="40" s="1"/>
  <c r="L77" i="40"/>
  <c r="L78" i="40"/>
  <c r="I27" i="40"/>
  <c r="I26" i="40"/>
  <c r="I25" i="40"/>
  <c r="I24" i="40" s="1"/>
  <c r="I28" i="40"/>
  <c r="I29" i="40"/>
  <c r="I30" i="40"/>
  <c r="I31" i="40"/>
  <c r="I32" i="40"/>
  <c r="I33" i="40"/>
  <c r="I34" i="40"/>
  <c r="I36" i="40"/>
  <c r="I35" i="40" s="1"/>
  <c r="I37" i="40"/>
  <c r="I38" i="40"/>
  <c r="I39" i="40"/>
  <c r="I40" i="40"/>
  <c r="I41" i="40"/>
  <c r="I43" i="40"/>
  <c r="I42" i="40" s="1"/>
  <c r="I44" i="40"/>
  <c r="I45" i="40"/>
  <c r="I46" i="40"/>
  <c r="I47" i="40"/>
  <c r="I48" i="40"/>
  <c r="I49" i="40"/>
  <c r="I50" i="40"/>
  <c r="I51" i="40"/>
  <c r="I52" i="40"/>
  <c r="I53" i="40"/>
  <c r="I54" i="40"/>
  <c r="I55" i="40"/>
  <c r="I56" i="40"/>
  <c r="I57" i="40"/>
  <c r="I58" i="40"/>
  <c r="I59" i="40"/>
  <c r="I60" i="40"/>
  <c r="I61" i="40"/>
  <c r="I62" i="40"/>
  <c r="I63" i="40"/>
  <c r="I64" i="40"/>
  <c r="I65" i="40"/>
  <c r="I66" i="40"/>
  <c r="I67" i="40"/>
  <c r="I68" i="40"/>
  <c r="I69" i="40"/>
  <c r="I70" i="40"/>
  <c r="I71" i="40"/>
  <c r="I72" i="40"/>
  <c r="I73" i="40"/>
  <c r="I74" i="40"/>
  <c r="I75" i="40"/>
  <c r="I77" i="40"/>
  <c r="I78" i="40"/>
  <c r="L25" i="40"/>
  <c r="L24" i="40" s="1"/>
  <c r="L23" i="40" s="1"/>
  <c r="A14" i="40"/>
  <c r="A7" i="40"/>
  <c r="A9" i="36"/>
  <c r="A7" i="36"/>
  <c r="A6" i="38" s="1"/>
  <c r="D6" i="66" l="1"/>
  <c r="D5" i="92"/>
  <c r="D29" i="65"/>
  <c r="D12" i="65" s="1"/>
  <c r="R31" i="53"/>
  <c r="F25" i="81"/>
  <c r="M22" i="81"/>
  <c r="I23" i="40"/>
  <c r="G22" i="40"/>
  <c r="H12" i="65"/>
  <c r="G12" i="65"/>
  <c r="M19" i="81"/>
  <c r="M16" i="81"/>
  <c r="M13" i="81"/>
  <c r="C25" i="81"/>
  <c r="R51" i="53"/>
  <c r="R50" i="53"/>
  <c r="L42" i="40"/>
  <c r="A15" i="36"/>
  <c r="A12" i="38"/>
  <c r="I36" i="38"/>
  <c r="I35" i="38"/>
  <c r="I31" i="36"/>
  <c r="H31" i="36"/>
  <c r="I28" i="36"/>
  <c r="H28" i="36"/>
  <c r="I22" i="36"/>
  <c r="I21" i="36" s="1"/>
  <c r="H22" i="36"/>
  <c r="H21" i="36" s="1"/>
  <c r="I54" i="36"/>
  <c r="H54" i="36"/>
  <c r="F90" i="33"/>
  <c r="G75" i="33"/>
  <c r="G69" i="33" s="1"/>
  <c r="F75" i="33"/>
  <c r="F69" i="33" s="1"/>
  <c r="G59" i="33"/>
  <c r="F59" i="33"/>
  <c r="G21" i="33"/>
  <c r="G27" i="33"/>
  <c r="G20" i="33" s="1"/>
  <c r="G49" i="33"/>
  <c r="F49" i="33"/>
  <c r="G42" i="33"/>
  <c r="G41" i="33" s="1"/>
  <c r="G58" i="33" s="1"/>
  <c r="F42" i="33"/>
  <c r="F41" i="33" s="1"/>
  <c r="F58" i="33" s="1"/>
  <c r="F21" i="33"/>
  <c r="F20" i="33" s="1"/>
  <c r="F27" i="33"/>
  <c r="F94" i="33" l="1"/>
  <c r="F64" i="33"/>
  <c r="G94" i="33"/>
  <c r="G64" i="33"/>
  <c r="M25" i="81"/>
</calcChain>
</file>

<file path=xl/comments1.xml><?xml version="1.0" encoding="utf-8"?>
<comments xmlns="http://schemas.openxmlformats.org/spreadsheetml/2006/main">
  <authors>
    <author>ketvirtas</author>
  </authors>
  <commentList>
    <comment ref="D11" authorId="0">
      <text>
        <r>
          <rPr>
            <sz val="9"/>
            <color indexed="81"/>
            <rFont val="Tahoma"/>
            <family val="2"/>
            <charset val="186"/>
          </rPr>
          <t>#10_2_E12#</t>
        </r>
      </text>
    </comment>
    <comment ref="E11" authorId="0">
      <text>
        <r>
          <rPr>
            <sz val="9"/>
            <color indexed="81"/>
            <rFont val="Tahoma"/>
            <family val="2"/>
            <charset val="186"/>
          </rPr>
          <t>#10_2_F12#</t>
        </r>
      </text>
    </comment>
    <comment ref="D12" authorId="0">
      <text>
        <r>
          <rPr>
            <sz val="9"/>
            <color indexed="81"/>
            <rFont val="Tahoma"/>
            <family val="2"/>
            <charset val="186"/>
          </rPr>
          <t>#10_2_E13#</t>
        </r>
      </text>
    </comment>
    <comment ref="E12" authorId="0">
      <text>
        <r>
          <rPr>
            <sz val="9"/>
            <color indexed="81"/>
            <rFont val="Tahoma"/>
            <family val="2"/>
            <charset val="186"/>
          </rPr>
          <t>#10_2_F13#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#10_2_E14#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#10_2_F14#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#10_2_E15#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#10_2_F15#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#10_2_E16#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#10_2_F16#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#10_2_E17#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#10_2_F17#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#10_2_E18#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#10_2_F18#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#10_2_E19#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#10_2_F19#</t>
        </r>
      </text>
    </comment>
  </commentList>
</comments>
</file>

<file path=xl/sharedStrings.xml><?xml version="1.0" encoding="utf-8"?>
<sst xmlns="http://schemas.openxmlformats.org/spreadsheetml/2006/main" count="1421" uniqueCount="740">
  <si>
    <r>
      <t>Nuvertėjimo suma ataskaitinio laikotarpio pabaigoje (12+13+14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 xml:space="preserve">-15-16+/-17) </t>
    </r>
  </si>
  <si>
    <r>
      <t>Ilgalaikio materialiojo turto likutinė vertė ataskaitinio laikotarpio pabaigoje (5-11-18+</t>
    </r>
    <r>
      <rPr>
        <b/>
        <sz val="10"/>
        <rFont val="Times New Roman"/>
        <family val="1"/>
        <charset val="186"/>
      </rPr>
      <t xml:space="preserve"> 24)</t>
    </r>
  </si>
  <si>
    <r>
      <t>Ilgalaikio materialiojo turto likutinė vertė ataskaitinio laikotarpio pradžioje (1-6-12+19</t>
    </r>
    <r>
      <rPr>
        <b/>
        <sz val="10"/>
        <rFont val="Times New Roman"/>
        <family val="1"/>
        <charset val="186"/>
      </rPr>
      <t>)</t>
    </r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</si>
  <si>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</si>
  <si>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</si>
  <si>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</si>
  <si>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</si>
  <si>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</si>
  <si>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</si>
  <si>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</si>
  <si>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</si>
  <si>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</si>
  <si>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</si>
  <si>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</si>
  <si>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</si>
  <si>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</si>
  <si>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</si>
  <si>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</si>
  <si>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</si>
  <si>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</si>
  <si>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</si>
  <si>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</si>
  <si>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</si>
  <si>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t>**– Kito subjekto sukaupta turto amortizacijos arba nuvertėjimo suma iki perdavimo.</t>
  </si>
  <si>
    <r>
      <t>patentai ir kitos licencijos (išskyrus nurodytus 4 stulpelyje</t>
    </r>
    <r>
      <rPr>
        <b/>
        <sz val="10"/>
        <rFont val="Times New Roman"/>
        <family val="1"/>
        <charset val="186"/>
      </rPr>
      <t>)</t>
    </r>
  </si>
  <si>
    <r>
      <t xml:space="preserve"> * – </t>
    </r>
    <r>
      <rPr>
        <sz val="10"/>
        <rFont val="Times New Roman"/>
        <family val="1"/>
        <charset val="186"/>
      </rPr>
      <t>Pažymėti ataskaitos laukai nepildomi.</t>
    </r>
  </si>
  <si>
    <t xml:space="preserve">2. </t>
  </si>
  <si>
    <t>17-ojo VSAFAS „Finansinis turtas ir finansiniai įsipareigojimai“</t>
  </si>
  <si>
    <t>Balansinė vertė ataskaitinio laikotarpio pradžioje</t>
  </si>
  <si>
    <t>Balansinė vertė ataskaitinio laikotarpio pabaigoje</t>
  </si>
  <si>
    <t>Per ataskaitinį laikotarpį</t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</si>
  <si>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</si>
  <si>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</si>
  <si>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</si>
  <si>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</si>
  <si>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</si>
  <si>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</si>
  <si>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</si>
  <si>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</si>
  <si>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</si>
  <si>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</si>
  <si>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</si>
  <si>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</si>
  <si>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</si>
  <si>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</si>
  <si>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</si>
  <si>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</si>
  <si>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</si>
  <si>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</si>
  <si>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</si>
  <si>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</si>
  <si>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</si>
  <si>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</si>
  <si>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1.5.1.</t>
  </si>
  <si>
    <t>Iš biudžeto</t>
  </si>
  <si>
    <t>1.5.2.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</si>
  <si>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</si>
  <si>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</si>
  <si>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</si>
  <si>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</si>
  <si>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</si>
  <si>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</si>
  <si>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</si>
  <si>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</si>
  <si>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</si>
  <si>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</si>
  <si>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</si>
  <si>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</si>
  <si>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</si>
  <si>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</si>
  <si>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</si>
  <si>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</si>
  <si>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</si>
  <si>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</si>
  <si>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</si>
  <si>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</si>
  <si>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</si>
  <si>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</si>
  <si>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</si>
  <si>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</si>
  <si>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</si>
  <si>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</si>
  <si>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</si>
  <si>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</si>
  <si>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</si>
  <si>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</si>
  <si>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</si>
  <si>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</si>
  <si>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</si>
  <si>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</si>
  <si>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</si>
  <si>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</si>
  <si>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</si>
  <si>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</si>
  <si>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</si>
  <si>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Kitos mokėtinos sumos</t>
  </si>
  <si>
    <t>______________________________</t>
  </si>
  <si>
    <t xml:space="preserve">17-ojo VSAFAS „Finansinis turtas ir finansiniai įsipareigojimai“ </t>
  </si>
  <si>
    <t>Įsipareigojimų dalis valiuta</t>
  </si>
  <si>
    <t>Eurais </t>
  </si>
  <si>
    <t>JAV doleriais </t>
  </si>
  <si>
    <t>Kitomis  </t>
  </si>
  <si>
    <t>Iš viso 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</si>
  <si>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  <charset val="186"/>
      </rPr>
      <t xml:space="preserve"> forma)</t>
    </r>
  </si>
  <si>
    <r>
      <t>INFORMACIJA APIE PER VIENUS METUS GAUTINAS SUMAS</t>
    </r>
    <r>
      <rPr>
        <b/>
        <strike/>
        <sz val="12"/>
        <rFont val="Times New Roman"/>
        <family val="1"/>
        <charset val="186"/>
      </rPr>
      <t/>
    </r>
  </si>
  <si>
    <r>
      <t xml:space="preserve">Per vienus metus gautinų sumų nuvertėjimas ataskaitinio laikotarpio </t>
    </r>
    <r>
      <rPr>
        <b/>
        <sz val="10"/>
        <rFont val="Times New Roman"/>
        <family val="1"/>
        <charset val="186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</si>
  <si>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  <charset val="186"/>
      </rPr>
      <t>(1-2)</t>
    </r>
  </si>
  <si>
    <r>
      <t>13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priedas</t>
    </r>
  </si>
  <si>
    <t>20-ojo VSAFAS „Finansavimo sumos“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</si>
  <si>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</si>
  <si>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</si>
  <si>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</si>
  <si>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</si>
  <si>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</si>
  <si>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</si>
  <si>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</si>
  <si>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</si>
  <si>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</si>
  <si>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</si>
  <si>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</si>
  <si>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</si>
  <si>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</si>
  <si>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</si>
  <si>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</si>
  <si>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</si>
  <si>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</si>
  <si>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</si>
  <si>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___________________________________________________________________________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</si>
  <si>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</si>
  <si>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</si>
  <si>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</si>
  <si>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</si>
  <si>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</si>
  <si>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</si>
  <si>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</si>
  <si>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</si>
  <si>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</si>
  <si>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</si>
  <si>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</si>
  <si>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</si>
  <si>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r>
      <t>Finansavimo sumų pergrupavimas</t>
    </r>
    <r>
      <rPr>
        <b/>
        <vertAlign val="superscript"/>
        <sz val="11"/>
        <rFont val="Times New Roman"/>
        <family val="1"/>
        <charset val="186"/>
      </rPr>
      <t>*</t>
    </r>
    <r>
      <rPr>
        <b/>
        <sz val="11"/>
        <rFont val="Times New Roman"/>
        <family val="1"/>
        <charset val="186"/>
      </rPr>
      <t xml:space="preserve"> </t>
    </r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</si>
  <si>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</si>
  <si>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</si>
  <si>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</si>
  <si>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</si>
  <si>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</si>
  <si>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</si>
  <si>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</si>
  <si>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</si>
  <si>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</si>
  <si>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</si>
  <si>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</si>
  <si>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</si>
  <si>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</si>
  <si>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</si>
  <si>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</si>
  <si>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</si>
  <si>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</si>
  <si>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</si>
  <si>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</si>
  <si>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</si>
  <si>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</si>
  <si>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</si>
  <si>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</si>
  <si>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</si>
  <si>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Paprastojo remonto ir eksploatavimo</t>
  </si>
  <si>
    <t>Nuvertėjimo ir nurašytų sumų</t>
  </si>
  <si>
    <t>1.9.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</si>
  <si>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</si>
  <si>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</si>
  <si>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</si>
  <si>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</si>
  <si>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</si>
  <si>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</si>
  <si>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</si>
  <si>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</si>
  <si>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</si>
  <si>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</si>
  <si>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</si>
  <si>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</si>
  <si>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</si>
  <si>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</si>
  <si>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</si>
  <si>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</si>
  <si>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</si>
  <si>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</si>
  <si>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</si>
  <si>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</si>
  <si>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r>
      <t xml:space="preserve">20XX M. INFORMACIJA PAGAL VEIKLOS SEGMENTUS </t>
    </r>
    <r>
      <rPr>
        <b/>
        <strike/>
        <sz val="10"/>
        <rFont val="Times New Roman"/>
        <family val="1"/>
        <charset val="186"/>
      </rPr>
      <t/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</si>
  <si>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</si>
  <si>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</si>
  <si>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</si>
  <si>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</si>
  <si>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</si>
  <si>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</si>
  <si>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</si>
  <si>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</si>
  <si>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</si>
  <si>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</si>
  <si>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</si>
  <si>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</si>
  <si>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</si>
  <si>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</si>
  <si>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</si>
  <si>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</si>
  <si>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</si>
  <si>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</si>
  <si>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</si>
  <si>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</si>
  <si>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</si>
  <si>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</si>
  <si>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</si>
  <si>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</si>
  <si>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</si>
  <si>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</si>
  <si>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</si>
  <si>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</si>
  <si>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</si>
  <si>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</si>
  <si>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</si>
  <si>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</si>
  <si>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</si>
  <si>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</si>
  <si>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</si>
  <si>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</si>
  <si>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</si>
  <si>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</si>
  <si>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</si>
  <si>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</si>
  <si>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</si>
  <si>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</si>
  <si>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</si>
  <si>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</si>
  <si>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</si>
  <si>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</si>
  <si>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</si>
  <si>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II.3.</t>
  </si>
  <si>
    <t>(teisės aktais įpareigoto pasirašyti asmens pareigų pavadinimas)</t>
  </si>
  <si>
    <t>4-ojo VSAFAS „Grynojo turto pokyčių ataskaita“</t>
  </si>
  <si>
    <t>(Grynojo turto pokyčių ataskaitos forma)</t>
  </si>
  <si>
    <t>________________________________________________________________________________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</si>
  <si>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</si>
  <si>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</si>
  <si>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Pasta-bos Nr.</t>
  </si>
  <si>
    <t>Iš viso</t>
  </si>
  <si>
    <t>Mažu-mos dalis</t>
  </si>
  <si>
    <t>Kiti rezer-vai</t>
  </si>
  <si>
    <t>Sukauptas perviršis ar deficitas prieš nuosavybės metodo įtaką</t>
  </si>
  <si>
    <t>Likutis 20XX m. gruodžio 31 d.</t>
  </si>
  <si>
    <t>Perimto ilgalaikio turto iš kito viešojo sektoriaus subjekto įtaka</t>
  </si>
  <si>
    <t>x</t>
  </si>
  <si>
    <t>Perduoto arba parduoto ilgalaikio turto kitam subjektui įtaka</t>
  </si>
  <si>
    <t>Kitos  rezervų padidėjimo (sumažėjimo) sumos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</si>
  <si>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</si>
  <si>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</si>
  <si>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</si>
  <si>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</si>
  <si>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Kitos rezervų padidėjimo (sumažėjimo) sumos</t>
  </si>
  <si>
    <t xml:space="preserve"> __________________</t>
  </si>
  <si>
    <t>*Pažymėti ataskaitos laukai nepildomi.</t>
  </si>
  <si>
    <r>
      <t xml:space="preserve">Tenka </t>
    </r>
    <r>
      <rPr>
        <b/>
        <sz val="10"/>
        <rFont val="Times New Roman"/>
        <family val="1"/>
        <charset val="186"/>
      </rPr>
      <t>kontroliuojančiajam subjektui</t>
    </r>
  </si>
  <si>
    <t>5-ojo VSAFAS „Pinigų srautų ataskaita“</t>
  </si>
  <si>
    <t>PINIGŲ SRAUTŲ ATASKAITA</t>
  </si>
  <si>
    <t>3</t>
  </si>
  <si>
    <t>PAGRINDINĖS VEIKLOS PINIGŲ SRAUTAI</t>
  </si>
  <si>
    <t>Įplaukos</t>
  </si>
  <si>
    <t>Finansavimo sumos kitoms išlaidoms ir atsargoms:</t>
  </si>
  <si>
    <t>Iš valstybės biudžeto</t>
  </si>
  <si>
    <t>Iš mokesčių</t>
  </si>
  <si>
    <t>Iš socialinių įmokų</t>
  </si>
  <si>
    <t>I.5.</t>
  </si>
  <si>
    <t>Gautos palūkanos</t>
  </si>
  <si>
    <t>I.6.</t>
  </si>
  <si>
    <t>Kitos įplaukos</t>
  </si>
  <si>
    <t>Pervestos lėšos</t>
  </si>
  <si>
    <t>Į valstybės biudžetą</t>
  </si>
  <si>
    <t>Į savivaldybių biudžetus</t>
  </si>
  <si>
    <t>ES, užsienio valstybėms ir tarptautinėms organizacijoms</t>
  </si>
  <si>
    <t>Kitiems subjektams</t>
  </si>
  <si>
    <t>Išmokos</t>
  </si>
  <si>
    <t>Socialinių išmokų</t>
  </si>
  <si>
    <t>Kitų paslaugų įsigijimo</t>
  </si>
  <si>
    <t>Sumokėtos palūkanos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</si>
  <si>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</si>
  <si>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</si>
  <si>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</si>
  <si>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</si>
  <si>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</si>
  <si>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</si>
  <si>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</si>
  <si>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</si>
  <si>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</si>
  <si>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</si>
  <si>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Kiti finansinės veiklos pinigų srautai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</si>
  <si>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</si>
  <si>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</si>
  <si>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</si>
  <si>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r>
      <t>V</t>
    </r>
    <r>
      <rPr>
        <sz val="10"/>
        <rFont val="Times New Roman"/>
        <family val="1"/>
        <charset val="186"/>
      </rPr>
      <t>.</t>
    </r>
  </si>
  <si>
    <r>
      <t xml:space="preserve">Gautų </t>
    </r>
    <r>
      <rPr>
        <sz val="10"/>
        <rFont val="Times New Roman"/>
        <family val="1"/>
        <charset val="186"/>
      </rPr>
      <t>paskolų grąžinimas</t>
    </r>
  </si>
  <si>
    <t>Tiesioginiai pinigų srautai</t>
  </si>
  <si>
    <t>Netiesioginiai pinigų srautai</t>
  </si>
  <si>
    <t>Netiesioginiaipinigų srautai</t>
  </si>
  <si>
    <t>I.1.1</t>
  </si>
  <si>
    <t>I.1.2</t>
  </si>
  <si>
    <t>I.1.3</t>
  </si>
  <si>
    <t>Iš ES, užsienio valstybių ir tarptautinių organizacijų</t>
  </si>
  <si>
    <t>I.1.4</t>
  </si>
  <si>
    <t>1.3.</t>
  </si>
  <si>
    <t>Už suteiktas paslaugas iš pirkėjų</t>
  </si>
  <si>
    <t>Už suteiktas paslaugas iš biudžeto</t>
  </si>
  <si>
    <t>I.7.</t>
  </si>
  <si>
    <t xml:space="preserve">Į kitus išteklių fondus </t>
  </si>
  <si>
    <t xml:space="preserve"> Viešojo sektoriaus subjektams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</si>
  <si>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</si>
  <si>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</si>
  <si>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</si>
  <si>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</si>
  <si>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</si>
  <si>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</si>
  <si>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Atsargų įsigijimo</t>
  </si>
  <si>
    <t>III.8</t>
  </si>
  <si>
    <t>III.9</t>
  </si>
  <si>
    <t>Nuomos</t>
  </si>
  <si>
    <t>III.10</t>
  </si>
  <si>
    <t>III.11</t>
  </si>
  <si>
    <t>III.12</t>
  </si>
  <si>
    <t>Finansinės nuomos (lizingo) įsipareigojimų apmokėjimas</t>
  </si>
  <si>
    <t>IV.3</t>
  </si>
  <si>
    <t>IV.4</t>
  </si>
  <si>
    <t xml:space="preserve">Grąžintos ir perduotos finansavimo sumos ilgalaikiam ir biologiniam turtui įsigyti </t>
  </si>
  <si>
    <t>Gauti dividendai</t>
  </si>
  <si>
    <t>VALIUTOS KURSŲ PASIKEITIMO ĮTAKA PINIGŲ IR PINIGŲ EKVIVALENTŲ LIKUČIUI</t>
  </si>
  <si>
    <t xml:space="preserve"> (parašas) 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</si>
  <si>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  <charset val="186"/>
      </rPr>
      <t>)</t>
    </r>
  </si>
  <si>
    <r>
      <t>II.</t>
    </r>
    <r>
      <rPr>
        <sz val="10"/>
        <rFont val="Times New Roman"/>
        <family val="1"/>
        <charset val="186"/>
      </rPr>
      <t>5</t>
    </r>
  </si>
  <si>
    <r>
      <t>II.</t>
    </r>
    <r>
      <rPr>
        <sz val="10"/>
        <rFont val="Times New Roman"/>
        <family val="1"/>
        <charset val="186"/>
      </rPr>
      <t>6</t>
    </r>
  </si>
  <si>
    <r>
      <t xml:space="preserve">Paprastojo </t>
    </r>
    <r>
      <rPr>
        <sz val="10"/>
        <rFont val="Times New Roman"/>
        <family val="1"/>
        <charset val="186"/>
      </rPr>
      <t>remonto ir eksploata</t>
    </r>
    <r>
      <rPr>
        <sz val="10"/>
        <rFont val="Times New Roman"/>
        <family val="1"/>
        <charset val="186"/>
      </rPr>
      <t>vimo</t>
    </r>
  </si>
  <si>
    <r>
      <t>Sumokėt</t>
    </r>
    <r>
      <rPr>
        <sz val="10"/>
        <rFont val="Times New Roman"/>
        <family val="1"/>
        <charset val="186"/>
      </rPr>
      <t>os palūkan</t>
    </r>
    <r>
      <rPr>
        <sz val="10"/>
        <rFont val="Times New Roman"/>
        <family val="1"/>
        <charset val="186"/>
      </rPr>
      <t>os</t>
    </r>
  </si>
  <si>
    <r>
      <t>Gautos finansavimo sumos ilgalaikiam ir biologiniam turtui įsigyti</t>
    </r>
    <r>
      <rPr>
        <sz val="10"/>
        <rFont val="Times New Roman"/>
        <family val="1"/>
        <charset val="186"/>
      </rPr>
      <t>:</t>
    </r>
  </si>
  <si>
    <r>
      <t xml:space="preserve">Iš ES, užsienio valstybių ir tarptautinių </t>
    </r>
    <r>
      <rPr>
        <sz val="10"/>
        <rFont val="Times New Roman"/>
        <family val="1"/>
        <charset val="186"/>
      </rPr>
      <t xml:space="preserve"> organizacijų</t>
    </r>
  </si>
  <si>
    <r>
      <t xml:space="preserve">Iš </t>
    </r>
    <r>
      <rPr>
        <sz val="10"/>
        <rFont val="Times New Roman"/>
        <family val="1"/>
        <charset val="186"/>
      </rPr>
      <t>kitų šaltinių</t>
    </r>
  </si>
  <si>
    <t>Ataskaitinio laikotarpio pabaigoje</t>
  </si>
  <si>
    <t>X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</si>
  <si>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</si>
  <si>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</si>
  <si>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</si>
  <si>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</si>
  <si>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</si>
  <si>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</si>
  <si>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</si>
  <si>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</si>
  <si>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</si>
  <si>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5.2.</t>
  </si>
  <si>
    <t>_____________________________</t>
  </si>
  <si>
    <t>Straipsnio pavadinimas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</si>
  <si>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</si>
  <si>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</si>
  <si>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</si>
  <si>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(vyriausiasis buhalteris (buhalteris))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</si>
  <si>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</si>
  <si>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</si>
  <si>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</si>
  <si>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</si>
  <si>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</si>
  <si>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</si>
  <si>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</si>
  <si>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 xml:space="preserve">(vyriausiasis buhalteris (buhalteris), jeigu privaloma pagal teisės aktus) </t>
  </si>
  <si>
    <t xml:space="preserve">(viešojo sektoriaus subjekto vadovas arba jo įgaliotas administracijos </t>
  </si>
  <si>
    <t>vadovas)</t>
  </si>
  <si>
    <t>22.</t>
  </si>
  <si>
    <t>25.</t>
  </si>
  <si>
    <t>4.3.</t>
  </si>
  <si>
    <t>5=3+4</t>
  </si>
  <si>
    <t>Kitos</t>
  </si>
  <si>
    <t>Sunaudotų ir parduotų atsargų savikaina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</si>
  <si>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</si>
  <si>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</si>
  <si>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</si>
  <si>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</si>
  <si>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</si>
  <si>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</si>
  <si>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</si>
  <si>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</si>
  <si>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</si>
  <si>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</si>
  <si>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</si>
  <si>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</si>
  <si>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</si>
  <si>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</si>
  <si>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</si>
  <si>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</si>
  <si>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</si>
  <si>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</si>
  <si>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</si>
  <si>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</si>
  <si>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</si>
  <si>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</si>
  <si>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</si>
  <si>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</si>
  <si>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</si>
  <si>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</si>
  <si>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</si>
  <si>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</si>
  <si>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</si>
  <si>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</si>
  <si>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</si>
  <si>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</si>
  <si>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</si>
  <si>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</si>
  <si>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</si>
  <si>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</si>
  <si>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</si>
  <si>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</si>
  <si>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</si>
  <si>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</si>
  <si>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>22.1.</t>
  </si>
  <si>
    <t>22.2.</t>
  </si>
  <si>
    <t>22.3.</t>
  </si>
  <si>
    <t>* - Pažymėti ataskaitos laukai nepildomi.</t>
  </si>
  <si>
    <t>**- Kito subjekto sukaupta turto nusidėvėjimo arba nuvertėjimo suma iki perdavimo.</t>
  </si>
  <si>
    <t>1.4.</t>
  </si>
  <si>
    <t>1.5.</t>
  </si>
  <si>
    <t>1.6.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</si>
  <si>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</si>
  <si>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</si>
  <si>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</si>
  <si>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</si>
  <si>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</si>
  <si>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</si>
  <si>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</si>
  <si>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</si>
  <si>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</si>
  <si>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</si>
  <si>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</si>
  <si>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</si>
  <si>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</si>
  <si>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</si>
  <si>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</si>
  <si>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</si>
  <si>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</si>
  <si>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2.5.</t>
  </si>
  <si>
    <t>2.6.</t>
  </si>
  <si>
    <t>3.3.</t>
  </si>
  <si>
    <t>3.4.</t>
  </si>
  <si>
    <t>3.5.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</si>
  <si>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</si>
  <si>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</si>
  <si>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</si>
  <si>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</si>
  <si>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</si>
  <si>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</si>
  <si>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</si>
  <si>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</si>
  <si>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</si>
  <si>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</si>
  <si>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</si>
  <si>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</si>
  <si>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</si>
  <si>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</si>
  <si>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</si>
  <si>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</si>
  <si>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</si>
  <si>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</si>
  <si>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</si>
  <si>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</si>
  <si>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</si>
  <si>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</si>
  <si>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</si>
  <si>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</si>
  <si>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</si>
  <si>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</si>
  <si>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</si>
  <si>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t>Atsargų balansinė vertė ataskaitinio laikotarpio pradžioje (1-6)</t>
  </si>
  <si>
    <t>_______________________________</t>
  </si>
  <si>
    <t>*Reikšmingos sumos turi būti detalizuojamos aiškinamojo rašto tekste.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</si>
  <si>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charset val="186"/>
      </rPr>
      <t>(2.1+2.2)</t>
    </r>
  </si>
  <si>
    <r>
      <t>Atsargų nuvertėjimas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</si>
  <si>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atkūrimo per ataskaitinį laikotarpį suma</t>
    </r>
  </si>
  <si>
    <r>
      <t xml:space="preserve">Atsargų nuvertėjimas ataskaitinio laikotarpio pabaigoje </t>
    </r>
    <r>
      <rPr>
        <b/>
        <sz val="9"/>
        <rFont val="Times New Roman"/>
        <family val="1"/>
        <charset val="186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</si>
  <si>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  <charset val="186"/>
      </rPr>
      <t>12)</t>
    </r>
  </si>
  <si>
    <t>Eil. Nr.</t>
  </si>
  <si>
    <t>1.</t>
  </si>
  <si>
    <t>1 priedas</t>
  </si>
  <si>
    <t>2.</t>
  </si>
  <si>
    <t>2 priedas</t>
  </si>
  <si>
    <t>3.</t>
  </si>
  <si>
    <t>3 priedas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</si>
  <si>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</si>
  <si>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</si>
  <si>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</si>
  <si>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</si>
  <si>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</si>
  <si>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</si>
  <si>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</si>
  <si>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</si>
  <si>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</si>
  <si>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</si>
  <si>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</si>
  <si>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4 priedas</t>
  </si>
  <si>
    <t>15.</t>
  </si>
  <si>
    <t>5 priedas</t>
  </si>
  <si>
    <t>16.</t>
  </si>
  <si>
    <t>17.</t>
  </si>
  <si>
    <t>18.</t>
  </si>
  <si>
    <t>19.</t>
  </si>
  <si>
    <t>20.</t>
  </si>
  <si>
    <t>21.</t>
  </si>
  <si>
    <t>8 priedas</t>
  </si>
  <si>
    <t>23.</t>
  </si>
  <si>
    <t>24.</t>
  </si>
  <si>
    <t>26.</t>
  </si>
  <si>
    <t>7 priedas</t>
  </si>
  <si>
    <t>12 priedas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</si>
  <si>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</si>
  <si>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</si>
  <si>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</si>
  <si>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</si>
  <si>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</si>
  <si>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</si>
  <si>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</si>
  <si>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</si>
  <si>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</si>
  <si>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</si>
  <si>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</si>
  <si>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</si>
  <si>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</si>
  <si>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</si>
  <si>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</si>
  <si>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</si>
  <si>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</si>
  <si>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</si>
  <si>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</si>
  <si>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</si>
  <si>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</si>
  <si>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</si>
  <si>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</si>
  <si>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</si>
  <si>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</si>
  <si>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</si>
  <si>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</si>
  <si>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</si>
  <si>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</si>
  <si>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</si>
  <si>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</si>
  <si>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</si>
  <si>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</si>
  <si>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</si>
  <si>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</si>
  <si>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</si>
  <si>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</si>
  <si>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</si>
  <si>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</si>
  <si>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</si>
  <si>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</si>
  <si>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</si>
  <si>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</si>
  <si>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</si>
  <si>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</si>
  <si>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</si>
  <si>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</si>
  <si>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</si>
  <si>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</si>
  <si>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</si>
  <si>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</si>
  <si>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</si>
  <si>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</si>
  <si>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</si>
  <si>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</si>
  <si>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</si>
  <si>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</si>
  <si>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</si>
  <si>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</si>
  <si>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</si>
  <si>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</si>
  <si>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</si>
  <si>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</si>
  <si>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</si>
  <si>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</si>
  <si>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</si>
  <si>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</si>
  <si>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</si>
  <si>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</si>
  <si>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</si>
  <si>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</si>
  <si>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</si>
  <si>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</si>
  <si>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</si>
  <si>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</si>
  <si>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</si>
  <si>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</si>
  <si>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</si>
  <si>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</si>
  <si>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</si>
  <si>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</si>
  <si>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</si>
  <si>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</si>
  <si>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</si>
  <si>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</si>
  <si>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</si>
  <si>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</si>
  <si>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_________________________________________________________________________________________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</si>
  <si>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</si>
  <si>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</si>
  <si>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</si>
  <si>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</si>
  <si>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</si>
  <si>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</si>
  <si>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</si>
  <si>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</si>
  <si>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</si>
  <si>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</si>
  <si>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</si>
  <si>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</si>
  <si>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</si>
  <si>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</si>
  <si>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</si>
  <si>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</si>
  <si>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</si>
  <si>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</si>
  <si>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</si>
  <si>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</si>
  <si>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</si>
  <si>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</si>
  <si>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</si>
  <si>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</si>
  <si>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</si>
  <si>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</si>
  <si>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</si>
  <si>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</si>
  <si>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</si>
  <si>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</si>
  <si>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</si>
  <si>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</si>
  <si>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</si>
  <si>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</si>
  <si>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</si>
  <si>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</si>
  <si>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</si>
  <si>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</si>
  <si>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</si>
  <si>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</si>
  <si>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</si>
  <si>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</si>
  <si>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</si>
  <si>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</si>
  <si>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</si>
  <si>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</si>
  <si>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</si>
  <si>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</si>
  <si>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</si>
  <si>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</si>
  <si>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</si>
  <si>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</si>
  <si>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</si>
  <si>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</si>
  <si>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</si>
  <si>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</si>
  <si>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</si>
  <si>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</si>
  <si>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</si>
  <si>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</si>
  <si>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</si>
  <si>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</si>
  <si>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</si>
  <si>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</si>
  <si>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</si>
  <si>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</si>
  <si>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</si>
  <si>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</si>
  <si>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</si>
  <si>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</si>
  <si>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</si>
  <si>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</si>
  <si>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(parašas)</t>
  </si>
  <si>
    <t>***- Pažymėtose eilutėse parodomas skirtumas tarp ilgalaikio materialiojo turto tikrosios vertės ir įsigijimo savikainos.</t>
  </si>
  <si>
    <t>Tikroji vertė ataskaitinio laikotarpio pradžioje***</t>
  </si>
  <si>
    <t>Neatlygintinai gauto turto iš kito subjekto sukauptos tikrosios vertės pokytis***</t>
  </si>
  <si>
    <t>Tikrosios vertės pasikeitimo per ataskaitinį laikotarpį suma (+/-) ***</t>
  </si>
  <si>
    <t>Parduoto, perduoto ir nurašyto turto tikrosios vertės suma (22.1+22.2+22.3)***</t>
  </si>
  <si>
    <t>parduoto***</t>
  </si>
  <si>
    <t>perduoto***</t>
  </si>
  <si>
    <t>nurašyto***</t>
  </si>
  <si>
    <t>Pergrupavimai (+/-)***</t>
  </si>
  <si>
    <t>Tikroji vertė ataskaitinio laikotarpio pabaigoje (19+20+/-21-22+/-23)***</t>
  </si>
  <si>
    <t xml:space="preserve">3. </t>
  </si>
  <si>
    <t>Pateikimo valiuta ir tikslumas: eurais arba tūkstančiais eurų</t>
  </si>
  <si>
    <t xml:space="preserve">           Pateikimo valiuta ir tikslumas: eurais arba tūkstančiais eurų</t>
  </si>
  <si>
    <t xml:space="preserve">               Pateikimo valiuta ir tikslumas: eurais arba tūkstančiais eurų</t>
  </si>
  <si>
    <t>Kai kurių trumpalaikių mokėtinų sumų balansinė vertė (1+2+3+4+5)</t>
  </si>
  <si>
    <t xml:space="preserve">5.3. </t>
  </si>
  <si>
    <t xml:space="preserve">4.4. </t>
  </si>
  <si>
    <r>
      <t xml:space="preserve"> </t>
    </r>
    <r>
      <rPr>
        <b/>
        <sz val="11"/>
        <rFont val="Times New Roman"/>
        <family val="1"/>
        <charset val="186"/>
      </rPr>
      <t>4.2.</t>
    </r>
  </si>
  <si>
    <r>
      <t xml:space="preserve"> </t>
    </r>
    <r>
      <rPr>
        <b/>
        <sz val="11"/>
        <rFont val="Times New Roman"/>
        <family val="1"/>
        <charset val="186"/>
      </rPr>
      <t>4.1.</t>
    </r>
  </si>
  <si>
    <t xml:space="preserve">4. </t>
  </si>
  <si>
    <r>
      <t xml:space="preserve">INFORMACIJA APIE ĮSIPAREIGOJIMŲ DALĮ (ĮSKAITANT FINANSINĖS NUOMOS (LIZINGO) ĮSIPAREIGOJIMUS) </t>
    </r>
    <r>
      <rPr>
        <b/>
        <sz val="10"/>
        <rFont val="Times New Roman"/>
        <family val="1"/>
        <charset val="186"/>
      </rPr>
      <t>EURAIS IR UŽSIENIO VALIUTOMIS</t>
    </r>
  </si>
  <si>
    <r>
      <t>(Informacijos apie įsipareigojimų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dalį (įskaitant finansinės nuomos (lizingo) įsipareigojimus) pateikimo žemesniojo ir aukštesniojo lygių finansinių ataskaitų aiškinamajame rašte eurais ir užsienio valiutomis forma)</t>
    </r>
  </si>
  <si>
    <t>Iš Europos Sąjungos, užsienio valstybių ir tarptautinių organizacijų  (finansavimo sumų dalis, kuri gaunama iš Europos Sąjungos, neįskaitant finansavimo sumų iš valstybės ar savivaldybės biudžetų ES  projektams finansuoti)</t>
  </si>
  <si>
    <t>Iš Europos Sąjungos, užsienio valstybių ir tarptautinių organizacijų (finansavimo sumų dalis, kuri gaunama iš Europos Sąjungos, neįskaitant finansavimo sumų iš valstybės ar savivaldybės biudžetų ES  projektams finansuoti):</t>
  </si>
  <si>
    <t>(Žemesniojo lygio viešojo sektoriaus subjektų, išskyrus fondus, pinigų srautų ataskaitos forma)</t>
  </si>
  <si>
    <t>Gauti dalininko įnašai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</si>
  <si>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</si>
  <si>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>PAGAL 2018 M. GRUODŽIO 31D. DUOMENIS</t>
  </si>
  <si>
    <t>Kazlų Rūdos Saulės mokykla</t>
  </si>
  <si>
    <t>Likutis 2018 m. gruodžio 31 d.</t>
  </si>
  <si>
    <t>2018-12-31</t>
  </si>
  <si>
    <t>125.1</t>
  </si>
  <si>
    <t>125.2</t>
  </si>
  <si>
    <t>125.3</t>
  </si>
  <si>
    <t>126.1</t>
  </si>
  <si>
    <t>126.2</t>
  </si>
  <si>
    <t>126.3</t>
  </si>
  <si>
    <t>126.4</t>
  </si>
  <si>
    <t>126.5</t>
  </si>
  <si>
    <t>126.6</t>
  </si>
  <si>
    <t>126.7</t>
  </si>
  <si>
    <t>126.8</t>
  </si>
  <si>
    <t xml:space="preserve">2018 metų finansinių ataskaitų rinkinio </t>
  </si>
  <si>
    <t xml:space="preserve">Kazlų Rūdos Saulės mokyklos </t>
  </si>
  <si>
    <t>125.4</t>
  </si>
  <si>
    <t>126.9</t>
  </si>
  <si>
    <t>Direktoriaus pavaduotoja ugdymui</t>
  </si>
  <si>
    <t>Nijolė Tamošiūnienė</t>
  </si>
  <si>
    <t>Vyr.buhalterė</t>
  </si>
  <si>
    <t>Ilona Jokubauskienė</t>
  </si>
  <si>
    <t>10-ojo VSAFAS „Kitos pajamos“</t>
  </si>
  <si>
    <t xml:space="preserve">        2 priedas</t>
  </si>
  <si>
    <t>(Informacijos apie pagrindinės veiklos kitas pajamas pateikimo žemesniojo ir aukštesniojo lygių finansinių ataskaitų aiškinamajame rašte forma)</t>
  </si>
  <si>
    <t>PAGRINDINĖS VEIKLOS KITOS PAJAMOS*</t>
  </si>
  <si>
    <r>
      <t xml:space="preserve">Apskaičiuotos </t>
    </r>
    <r>
      <rPr>
        <b/>
        <sz val="10"/>
        <rFont val="Times New Roman"/>
        <family val="1"/>
        <charset val="186"/>
      </rPr>
      <t>pagrindinės veiklos kitos pajamos</t>
    </r>
  </si>
  <si>
    <t>Pajamos iš rinkliavų</t>
  </si>
  <si>
    <t>Pajamos iš administracinių baudų</t>
  </si>
  <si>
    <t>Pajamos iš dividendų</t>
  </si>
  <si>
    <t>Pajamos iš atsargų pardavimo</t>
  </si>
  <si>
    <t>Ilgalaikio materialiojo, nematerialiojo ir biologinio turto pardavimo pelnas</t>
  </si>
  <si>
    <t>Suteiktų paslaugų pajamos**</t>
  </si>
  <si>
    <r>
      <t xml:space="preserve">Pervestinos į biudžetą pagrindinės </t>
    </r>
    <r>
      <rPr>
        <b/>
        <sz val="10"/>
        <rFont val="Times New Roman"/>
        <family val="1"/>
        <charset val="186"/>
      </rPr>
      <t>veiklos kitos pajamos</t>
    </r>
  </si>
  <si>
    <t>* Reikšmingos sumos turi būti detalizuojamos aiškinamojo rašto tekste.</t>
  </si>
  <si>
    <t>** Nurodoma, kokios tai paslaugos, ir, jei suma reikšminga, ji detalizuojama aiškinamojo rašto tekste.</t>
  </si>
  <si>
    <t>_______________________</t>
  </si>
  <si>
    <t>2019-03-14 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</si>
</sst>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Lt&quot;_-;\-* #,##0.00\ &quot;Lt&quot;_-;_-* &quot;-&quot;??\ &quot;Lt&quot;_-;_-@_-"/>
    <numFmt numFmtId="165" formatCode="&quot; &quot;#,##0.00&quot;    &quot;;&quot;-&quot;#,##0.00&quot;    &quot;;&quot; -&quot;00&quot;    &quot;;&quot; &quot;@&quot; &quot;"/>
  </numFmts>
  <fonts count="99">
    <font>
      <sz val="10"/>
      <name val="Arial"/>
      <charset val="186"/>
    </font>
    <font>
      <sz val="10"/>
      <name val="Arial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8"/>
      <name val="Arial"/>
      <charset val="186"/>
    </font>
    <font>
      <sz val="9"/>
      <name val="Arial"/>
      <charset val="186"/>
    </font>
    <font>
      <sz val="10"/>
      <name val="Arial"/>
    </font>
    <font>
      <u/>
      <sz val="10"/>
      <color indexed="12"/>
      <name val="Arial"/>
    </font>
    <font>
      <sz val="8"/>
      <name val="Arial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i/>
      <sz val="11"/>
      <name val="TimesNewRoman,Bold"/>
    </font>
    <font>
      <sz val="12"/>
      <name val="Arial"/>
    </font>
    <font>
      <b/>
      <sz val="12"/>
      <name val="Arial"/>
    </font>
    <font>
      <sz val="10"/>
      <name val="TimesNewRoman,Bold"/>
    </font>
    <font>
      <b/>
      <sz val="12"/>
      <name val="TimesNewRoman,Bold"/>
      <charset val="186"/>
    </font>
    <font>
      <b/>
      <sz val="8"/>
      <name val="Times New Roman"/>
      <family val="1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trike/>
      <sz val="12"/>
      <name val="Times New Roman"/>
      <family val="1"/>
      <charset val="186"/>
    </font>
    <font>
      <sz val="10"/>
      <name val="Helv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10"/>
      <name val="Times New Roman"/>
      <family val="1"/>
      <charset val="186"/>
    </font>
    <font>
      <strike/>
      <sz val="10"/>
      <color indexed="1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b/>
      <strike/>
      <sz val="12"/>
      <name val="Times New Roman"/>
      <family val="1"/>
      <charset val="186"/>
    </font>
    <font>
      <sz val="11"/>
      <name val="Arial"/>
      <charset val="186"/>
    </font>
    <font>
      <b/>
      <sz val="11"/>
      <name val="Times New Roman"/>
      <family val="1"/>
      <charset val="186"/>
    </font>
    <font>
      <strike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(W1)"/>
      <family val="1"/>
    </font>
    <font>
      <sz val="9"/>
      <name val="Times New (W1)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trike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strike/>
      <sz val="10"/>
      <name val="Times New (W1)"/>
      <family val="1"/>
    </font>
    <font>
      <sz val="10"/>
      <name val="Arial"/>
      <charset val="186"/>
    </font>
    <font>
      <sz val="10"/>
      <color theme="1"/>
      <name val="Arial"/>
      <family val="2"/>
      <charset val="186"/>
    </font>
    <font>
      <u/>
      <sz val="10"/>
      <color indexed="12"/>
      <name val="Arial"/>
      <family val="2"/>
      <charset val="186"/>
    </font>
    <font>
      <b/>
      <i/>
      <sz val="10"/>
      <name val="Times New Roman"/>
      <family val="1"/>
      <charset val="186"/>
    </font>
    <font>
      <b/>
      <sz val="12"/>
      <name val="TimesNewRoman,Bold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9"/>
      <color indexed="81"/>
      <name val="Tahoma"/>
      <family val="2"/>
      <charset val="186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62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  <bgColor indexed="10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12"/>
        <bgColor indexed="12"/>
      </patternFill>
    </fill>
    <fill>
      <patternFill patternType="solid">
        <fgColor indexed="52"/>
        <bgColor indexed="52"/>
      </patternFill>
    </fill>
    <fill>
      <patternFill patternType="solid">
        <fgColor indexed="23"/>
        <b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20"/>
        <bgColor indexed="20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093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53" fillId="17" borderId="0" applyNumberFormat="0" applyFont="0" applyBorder="0" applyAlignment="0" applyProtection="0"/>
    <xf numFmtId="0" fontId="53" fillId="17" borderId="0" applyNumberFormat="0" applyFont="0" applyBorder="0" applyAlignment="0" applyProtection="0"/>
    <xf numFmtId="0" fontId="53" fillId="17" borderId="0" applyNumberFormat="0" applyFont="0" applyBorder="0" applyAlignment="0" applyProtection="0"/>
    <xf numFmtId="0" fontId="53" fillId="17" borderId="0" applyNumberFormat="0" applyFont="0" applyBorder="0" applyAlignment="0" applyProtection="0"/>
    <xf numFmtId="0" fontId="53" fillId="18" borderId="0" applyNumberFormat="0" applyFont="0" applyBorder="0" applyAlignment="0" applyProtection="0"/>
    <xf numFmtId="0" fontId="53" fillId="18" borderId="0" applyNumberFormat="0" applyFont="0" applyBorder="0" applyAlignment="0" applyProtection="0"/>
    <xf numFmtId="0" fontId="53" fillId="18" borderId="0" applyNumberFormat="0" applyFont="0" applyBorder="0" applyAlignment="0" applyProtection="0"/>
    <xf numFmtId="0" fontId="53" fillId="18" borderId="0" applyNumberFormat="0" applyFon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39" fillId="22" borderId="0" applyNumberFormat="0" applyBorder="0" applyAlignment="0" applyProtection="0"/>
    <xf numFmtId="0" fontId="53" fillId="23" borderId="0" applyNumberFormat="0" applyFont="0" applyBorder="0" applyAlignment="0" applyProtection="0"/>
    <xf numFmtId="0" fontId="53" fillId="23" borderId="0" applyNumberFormat="0" applyFont="0" applyBorder="0" applyAlignment="0" applyProtection="0"/>
    <xf numFmtId="0" fontId="53" fillId="23" borderId="0" applyNumberFormat="0" applyFont="0" applyBorder="0" applyAlignment="0" applyProtection="0"/>
    <xf numFmtId="0" fontId="53" fillId="23" borderId="0" applyNumberFormat="0" applyFont="0" applyBorder="0" applyAlignment="0" applyProtection="0"/>
    <xf numFmtId="0" fontId="53" fillId="24" borderId="0" applyNumberFormat="0" applyFont="0" applyBorder="0" applyAlignment="0" applyProtection="0"/>
    <xf numFmtId="0" fontId="53" fillId="24" borderId="0" applyNumberFormat="0" applyFont="0" applyBorder="0" applyAlignment="0" applyProtection="0"/>
    <xf numFmtId="0" fontId="53" fillId="24" borderId="0" applyNumberFormat="0" applyFont="0" applyBorder="0" applyAlignment="0" applyProtection="0"/>
    <xf numFmtId="0" fontId="53" fillId="24" borderId="0" applyNumberFormat="0" applyFont="0" applyBorder="0" applyAlignment="0" applyProtection="0"/>
    <xf numFmtId="0" fontId="54" fillId="25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53" fillId="28" borderId="0" applyNumberFormat="0" applyFont="0" applyBorder="0" applyAlignment="0" applyProtection="0"/>
    <xf numFmtId="0" fontId="53" fillId="28" borderId="0" applyNumberFormat="0" applyFont="0" applyBorder="0" applyAlignment="0" applyProtection="0"/>
    <xf numFmtId="0" fontId="53" fillId="28" borderId="0" applyNumberFormat="0" applyFont="0" applyBorder="0" applyAlignment="0" applyProtection="0"/>
    <xf numFmtId="0" fontId="53" fillId="28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39" fillId="13" borderId="0" applyNumberFormat="0" applyBorder="0" applyAlignment="0" applyProtection="0"/>
    <xf numFmtId="0" fontId="53" fillId="23" borderId="0" applyNumberFormat="0" applyFont="0" applyBorder="0" applyAlignment="0" applyProtection="0"/>
    <xf numFmtId="0" fontId="53" fillId="23" borderId="0" applyNumberFormat="0" applyFont="0" applyBorder="0" applyAlignment="0" applyProtection="0"/>
    <xf numFmtId="0" fontId="53" fillId="23" borderId="0" applyNumberFormat="0" applyFont="0" applyBorder="0" applyAlignment="0" applyProtection="0"/>
    <xf numFmtId="0" fontId="53" fillId="23" borderId="0" applyNumberFormat="0" applyFont="0" applyBorder="0" applyAlignment="0" applyProtection="0"/>
    <xf numFmtId="0" fontId="53" fillId="32" borderId="0" applyNumberFormat="0" applyFont="0" applyBorder="0" applyAlignment="0" applyProtection="0"/>
    <xf numFmtId="0" fontId="53" fillId="32" borderId="0" applyNumberFormat="0" applyFont="0" applyBorder="0" applyAlignment="0" applyProtection="0"/>
    <xf numFmtId="0" fontId="53" fillId="32" borderId="0" applyNumberFormat="0" applyFont="0" applyBorder="0" applyAlignment="0" applyProtection="0"/>
    <xf numFmtId="0" fontId="53" fillId="32" borderId="0" applyNumberFormat="0" applyFont="0" applyBorder="0" applyAlignment="0" applyProtection="0"/>
    <xf numFmtId="0" fontId="54" fillId="24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39" fillId="14" borderId="0" applyNumberFormat="0" applyBorder="0" applyAlignment="0" applyProtection="0"/>
    <xf numFmtId="0" fontId="53" fillId="35" borderId="0" applyNumberFormat="0" applyFont="0" applyBorder="0" applyAlignment="0" applyProtection="0"/>
    <xf numFmtId="0" fontId="53" fillId="35" borderId="0" applyNumberFormat="0" applyFont="0" applyBorder="0" applyAlignment="0" applyProtection="0"/>
    <xf numFmtId="0" fontId="53" fillId="35" borderId="0" applyNumberFormat="0" applyFont="0" applyBorder="0" applyAlignment="0" applyProtection="0"/>
    <xf numFmtId="0" fontId="53" fillId="35" borderId="0" applyNumberFormat="0" applyFont="0" applyBorder="0" applyAlignment="0" applyProtection="0"/>
    <xf numFmtId="0" fontId="53" fillId="36" borderId="0" applyNumberFormat="0" applyFont="0" applyBorder="0" applyAlignment="0" applyProtection="0"/>
    <xf numFmtId="0" fontId="53" fillId="36" borderId="0" applyNumberFormat="0" applyFont="0" applyBorder="0" applyAlignment="0" applyProtection="0"/>
    <xf numFmtId="0" fontId="53" fillId="36" borderId="0" applyNumberFormat="0" applyFont="0" applyBorder="0" applyAlignment="0" applyProtection="0"/>
    <xf numFmtId="0" fontId="53" fillId="36" borderId="0" applyNumberFormat="0" applyFon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37" borderId="0" applyNumberFormat="0" applyBorder="0" applyAlignment="0" applyProtection="0"/>
    <xf numFmtId="0" fontId="39" fillId="38" borderId="0" applyNumberFormat="0" applyBorder="0" applyAlignment="0" applyProtection="0"/>
    <xf numFmtId="0" fontId="53" fillId="39" borderId="0" applyNumberFormat="0" applyFont="0" applyBorder="0" applyAlignment="0" applyProtection="0"/>
    <xf numFmtId="0" fontId="53" fillId="39" borderId="0" applyNumberFormat="0" applyFont="0" applyBorder="0" applyAlignment="0" applyProtection="0"/>
    <xf numFmtId="0" fontId="53" fillId="39" borderId="0" applyNumberFormat="0" applyFont="0" applyBorder="0" applyAlignment="0" applyProtection="0"/>
    <xf numFmtId="0" fontId="53" fillId="39" borderId="0" applyNumberFormat="0" applyFont="0" applyBorder="0" applyAlignment="0" applyProtection="0"/>
    <xf numFmtId="0" fontId="53" fillId="18" borderId="0" applyNumberFormat="0" applyFont="0" applyBorder="0" applyAlignment="0" applyProtection="0"/>
    <xf numFmtId="0" fontId="53" fillId="18" borderId="0" applyNumberFormat="0" applyFont="0" applyBorder="0" applyAlignment="0" applyProtection="0"/>
    <xf numFmtId="0" fontId="53" fillId="18" borderId="0" applyNumberFormat="0" applyFont="0" applyBorder="0" applyAlignment="0" applyProtection="0"/>
    <xf numFmtId="0" fontId="53" fillId="18" borderId="0" applyNumberFormat="0" applyFon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5" fillId="25" borderId="0" applyNumberFormat="0" applyBorder="0" applyAlignment="0" applyProtection="0"/>
    <xf numFmtId="0" fontId="41" fillId="42" borderId="1" applyNumberFormat="0" applyAlignment="0" applyProtection="0"/>
    <xf numFmtId="0" fontId="58" fillId="43" borderId="2" applyNumberFormat="0" applyAlignment="0" applyProtection="0"/>
    <xf numFmtId="0" fontId="58" fillId="43" borderId="2" applyNumberFormat="0" applyAlignment="0" applyProtection="0"/>
    <xf numFmtId="0" fontId="58" fillId="43" borderId="2" applyNumberFormat="0" applyAlignment="0" applyProtection="0"/>
    <xf numFmtId="0" fontId="58" fillId="43" borderId="2" applyNumberFormat="0" applyAlignment="0" applyProtection="0"/>
    <xf numFmtId="0" fontId="58" fillId="43" borderId="2" applyNumberFormat="0" applyAlignment="0" applyProtection="0"/>
    <xf numFmtId="0" fontId="58" fillId="43" borderId="2" applyNumberFormat="0" applyAlignment="0" applyProtection="0"/>
    <xf numFmtId="0" fontId="58" fillId="43" borderId="2" applyNumberFormat="0" applyAlignment="0" applyProtection="0"/>
    <xf numFmtId="0" fontId="58" fillId="43" borderId="2" applyNumberFormat="0" applyAlignment="0" applyProtection="0"/>
    <xf numFmtId="0" fontId="57" fillId="18" borderId="1" applyNumberFormat="0" applyAlignment="0" applyProtection="0"/>
    <xf numFmtId="0" fontId="42" fillId="44" borderId="3" applyNumberFormat="0" applyAlignment="0" applyProtection="0"/>
    <xf numFmtId="0" fontId="59" fillId="33" borderId="3" applyNumberFormat="0" applyAlignment="0" applyProtection="0"/>
    <xf numFmtId="0" fontId="59" fillId="33" borderId="3" applyNumberFormat="0" applyAlignment="0" applyProtection="0"/>
    <xf numFmtId="0" fontId="59" fillId="33" borderId="3" applyNumberFormat="0" applyAlignment="0" applyProtection="0"/>
    <xf numFmtId="0" fontId="59" fillId="33" borderId="3" applyNumberFormat="0" applyAlignment="0" applyProtection="0"/>
    <xf numFmtId="0" fontId="59" fillId="33" borderId="3" applyNumberFormat="0" applyAlignment="0" applyProtection="0"/>
    <xf numFmtId="0" fontId="59" fillId="33" borderId="3" applyNumberFormat="0" applyAlignment="0" applyProtection="0"/>
    <xf numFmtId="0" fontId="59" fillId="33" borderId="3" applyNumberFormat="0" applyAlignment="0" applyProtection="0"/>
    <xf numFmtId="0" fontId="59" fillId="33" borderId="3" applyNumberFormat="0" applyAlignment="0" applyProtection="0"/>
    <xf numFmtId="0" fontId="59" fillId="32" borderId="3" applyNumberFormat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53" fillId="29" borderId="0" applyNumberFormat="0" applyFont="0" applyBorder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43" fillId="7" borderId="1" applyNumberFormat="0" applyAlignment="0" applyProtection="0"/>
    <xf numFmtId="0" fontId="69" fillId="18" borderId="2" applyNumberFormat="0" applyAlignment="0" applyProtection="0"/>
    <xf numFmtId="0" fontId="69" fillId="18" borderId="2" applyNumberFormat="0" applyAlignment="0" applyProtection="0"/>
    <xf numFmtId="0" fontId="69" fillId="18" borderId="2" applyNumberFormat="0" applyAlignment="0" applyProtection="0"/>
    <xf numFmtId="0" fontId="69" fillId="18" borderId="2" applyNumberFormat="0" applyAlignment="0" applyProtection="0"/>
    <xf numFmtId="0" fontId="69" fillId="18" borderId="2" applyNumberFormat="0" applyAlignment="0" applyProtection="0"/>
    <xf numFmtId="0" fontId="69" fillId="18" borderId="2" applyNumberFormat="0" applyAlignment="0" applyProtection="0"/>
    <xf numFmtId="0" fontId="69" fillId="18" borderId="2" applyNumberFormat="0" applyAlignment="0" applyProtection="0"/>
    <xf numFmtId="0" fontId="69" fillId="18" borderId="2" applyNumberFormat="0" applyAlignment="0" applyProtection="0"/>
    <xf numFmtId="0" fontId="68" fillId="45" borderId="1" applyNumberFormat="0" applyAlignment="0" applyProtection="0"/>
    <xf numFmtId="0" fontId="92" fillId="0" borderId="0"/>
    <xf numFmtId="0" fontId="34" fillId="0" borderId="0"/>
    <xf numFmtId="0" fontId="44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70" fillId="0" borderId="8" applyNumberFormat="0" applyFill="0" applyAlignment="0" applyProtection="0"/>
    <xf numFmtId="0" fontId="45" fillId="46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71" fillId="47" borderId="0" applyNumberFormat="0" applyBorder="0" applyAlignment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34" fillId="0" borderId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34" fillId="0" borderId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75" fillId="0" borderId="0"/>
    <xf numFmtId="0" fontId="53" fillId="0" borderId="0" applyNumberFormat="0" applyFon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34" fillId="0" borderId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53" fillId="0" borderId="0" applyNumberFormat="0" applyFont="0" applyFill="0" applyBorder="0" applyAlignment="0" applyProtection="0"/>
    <xf numFmtId="0" fontId="34" fillId="0" borderId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34" fillId="0" borderId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53" fillId="0" borderId="0" applyNumberFormat="0" applyFont="0" applyFill="0" applyBorder="0" applyAlignment="0" applyProtection="0"/>
    <xf numFmtId="0" fontId="72" fillId="0" borderId="0" applyNumberFormat="0" applyBorder="0" applyProtection="0"/>
    <xf numFmtId="0" fontId="53" fillId="0" borderId="0" applyNumberFormat="0" applyBorder="0" applyProtection="0"/>
    <xf numFmtId="0" fontId="73" fillId="28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53" fillId="0" borderId="0" applyNumberFormat="0" applyFont="0" applyFill="0" applyBorder="0" applyAlignment="0" applyProtection="0"/>
    <xf numFmtId="0" fontId="34" fillId="0" borderId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53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53" fillId="0" borderId="0" applyNumberFormat="0" applyBorder="0" applyProtection="0"/>
    <xf numFmtId="0" fontId="72" fillId="0" borderId="0" applyNumberFormat="0" applyBorder="0" applyProtection="0"/>
    <xf numFmtId="0" fontId="53" fillId="0" borderId="0" applyNumberFormat="0" applyBorder="0" applyProtection="0"/>
    <xf numFmtId="0" fontId="75" fillId="0" borderId="0"/>
    <xf numFmtId="0" fontId="73" fillId="28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Fon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34" fillId="0" borderId="0"/>
    <xf numFmtId="0" fontId="72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Font="0" applyFill="0" applyBorder="0" applyAlignment="0" applyProtection="0"/>
    <xf numFmtId="0" fontId="53" fillId="0" borderId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Fon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Font="0" applyBorder="0" applyProtection="0"/>
    <xf numFmtId="0" fontId="53" fillId="0" borderId="0" applyNumberFormat="0" applyFon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34" fillId="0" borderId="0"/>
    <xf numFmtId="0" fontId="53" fillId="0" borderId="0" applyNumberFormat="0" applyFon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53" fillId="0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3" fillId="28" borderId="0" applyNumberFormat="0" applyBorder="0" applyProtection="0"/>
    <xf numFmtId="0" fontId="34" fillId="0" borderId="0"/>
    <xf numFmtId="0" fontId="73" fillId="28" borderId="0" applyNumberFormat="0" applyBorder="0" applyProtection="0"/>
    <xf numFmtId="0" fontId="73" fillId="28" borderId="0" applyNumberFormat="0" applyBorder="0" applyProtection="0"/>
    <xf numFmtId="0" fontId="76" fillId="48" borderId="0"/>
    <xf numFmtId="0" fontId="73" fillId="28" borderId="0" applyNumberFormat="0" applyBorder="0" applyProtection="0"/>
    <xf numFmtId="0" fontId="73" fillId="28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75" fillId="0" borderId="0"/>
    <xf numFmtId="0" fontId="53" fillId="0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53" fillId="0" borderId="0" applyNumberFormat="0" applyBorder="0" applyProtection="0"/>
    <xf numFmtId="0" fontId="53" fillId="0" borderId="0" applyNumberFormat="0" applyFont="0" applyBorder="0" applyProtection="0"/>
    <xf numFmtId="0" fontId="75" fillId="0" borderId="0"/>
    <xf numFmtId="0" fontId="53" fillId="0" borderId="0" applyNumberFormat="0" applyFont="0" applyBorder="0" applyProtection="0"/>
    <xf numFmtId="0" fontId="72" fillId="0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0" fontId="38" fillId="0" borderId="0"/>
    <xf numFmtId="0" fontId="72" fillId="0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2" fillId="0" borderId="0" applyNumberFormat="0" applyBorder="0" applyProtection="0"/>
    <xf numFmtId="0" fontId="53" fillId="0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75" fillId="0" borderId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73" fillId="28" borderId="0" applyNumberFormat="0" applyBorder="0" applyProtection="0"/>
    <xf numFmtId="0" fontId="12" fillId="0" borderId="0"/>
    <xf numFmtId="0" fontId="91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34" fillId="49" borderId="10" applyNumberFormat="0" applyFont="0" applyAlignment="0" applyProtection="0"/>
    <xf numFmtId="0" fontId="53" fillId="39" borderId="10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2" applyNumberFormat="0" applyFont="0" applyAlignment="0" applyProtection="0"/>
    <xf numFmtId="0" fontId="53" fillId="39" borderId="10" applyNumberFormat="0" applyFont="0" applyAlignment="0" applyProtection="0"/>
    <xf numFmtId="0" fontId="77" fillId="43" borderId="7" applyNumberFormat="0" applyAlignment="0" applyProtection="0"/>
    <xf numFmtId="0" fontId="77" fillId="43" borderId="7" applyNumberFormat="0" applyAlignment="0" applyProtection="0"/>
    <xf numFmtId="0" fontId="77" fillId="43" borderId="7" applyNumberFormat="0" applyAlignment="0" applyProtection="0"/>
    <xf numFmtId="0" fontId="77" fillId="43" borderId="7" applyNumberFormat="0" applyAlignment="0" applyProtection="0"/>
    <xf numFmtId="0" fontId="77" fillId="43" borderId="7" applyNumberFormat="0" applyAlignment="0" applyProtection="0"/>
    <xf numFmtId="0" fontId="77" fillId="43" borderId="7" applyNumberFormat="0" applyAlignment="0" applyProtection="0"/>
    <xf numFmtId="0" fontId="77" fillId="43" borderId="7" applyNumberFormat="0" applyAlignment="0" applyProtection="0"/>
    <xf numFmtId="0" fontId="77" fillId="43" borderId="7" applyNumberFormat="0" applyAlignment="0" applyProtection="0"/>
    <xf numFmtId="4" fontId="73" fillId="47" borderId="2" applyProtection="0">
      <alignment vertical="center"/>
    </xf>
    <xf numFmtId="4" fontId="73" fillId="47" borderId="2" applyProtection="0">
      <alignment vertical="center"/>
    </xf>
    <xf numFmtId="4" fontId="78" fillId="47" borderId="2" applyProtection="0">
      <alignment vertical="center"/>
    </xf>
    <xf numFmtId="4" fontId="73" fillId="47" borderId="2" applyProtection="0">
      <alignment horizontal="left" vertical="center"/>
    </xf>
    <xf numFmtId="4" fontId="73" fillId="47" borderId="2" applyProtection="0">
      <alignment horizontal="left" vertical="center"/>
    </xf>
    <xf numFmtId="0" fontId="79" fillId="47" borderId="11" applyNumberFormat="0" applyProtection="0">
      <alignment horizontal="left" vertical="top"/>
    </xf>
    <xf numFmtId="4" fontId="73" fillId="37" borderId="2" applyProtection="0">
      <alignment horizontal="left" vertical="center"/>
    </xf>
    <xf numFmtId="4" fontId="73" fillId="37" borderId="2" applyProtection="0">
      <alignment horizontal="left" vertical="center"/>
    </xf>
    <xf numFmtId="4" fontId="73" fillId="25" borderId="2" applyProtection="0">
      <alignment horizontal="right" vertical="center"/>
    </xf>
    <xf numFmtId="4" fontId="73" fillId="25" borderId="2" applyProtection="0">
      <alignment horizontal="right" vertical="center"/>
    </xf>
    <xf numFmtId="4" fontId="73" fillId="50" borderId="2" applyProtection="0">
      <alignment horizontal="right" vertical="center"/>
    </xf>
    <xf numFmtId="4" fontId="73" fillId="50" borderId="2" applyProtection="0">
      <alignment horizontal="right" vertical="center"/>
    </xf>
    <xf numFmtId="4" fontId="73" fillId="26" borderId="12" applyProtection="0">
      <alignment horizontal="right" vertical="center"/>
    </xf>
    <xf numFmtId="4" fontId="73" fillId="26" borderId="12" applyProtection="0">
      <alignment horizontal="right" vertical="center"/>
    </xf>
    <xf numFmtId="4" fontId="73" fillId="40" borderId="2" applyProtection="0">
      <alignment horizontal="right" vertical="center"/>
    </xf>
    <xf numFmtId="4" fontId="73" fillId="40" borderId="2" applyProtection="0">
      <alignment horizontal="right" vertical="center"/>
    </xf>
    <xf numFmtId="4" fontId="73" fillId="51" borderId="2" applyProtection="0">
      <alignment horizontal="right" vertical="center"/>
    </xf>
    <xf numFmtId="4" fontId="73" fillId="51" borderId="2" applyProtection="0">
      <alignment horizontal="right" vertical="center"/>
    </xf>
    <xf numFmtId="4" fontId="73" fillId="41" borderId="2" applyProtection="0">
      <alignment horizontal="right" vertical="center"/>
    </xf>
    <xf numFmtId="4" fontId="73" fillId="41" borderId="2" applyProtection="0">
      <alignment horizontal="right" vertical="center"/>
    </xf>
    <xf numFmtId="4" fontId="73" fillId="31" borderId="2" applyProtection="0">
      <alignment horizontal="right" vertical="center"/>
    </xf>
    <xf numFmtId="4" fontId="73" fillId="31" borderId="2" applyProtection="0">
      <alignment horizontal="right" vertical="center"/>
    </xf>
    <xf numFmtId="4" fontId="73" fillId="30" borderId="2" applyProtection="0">
      <alignment horizontal="right" vertical="center"/>
    </xf>
    <xf numFmtId="4" fontId="73" fillId="30" borderId="2" applyProtection="0">
      <alignment horizontal="right" vertical="center"/>
    </xf>
    <xf numFmtId="4" fontId="73" fillId="29" borderId="2" applyProtection="0">
      <alignment horizontal="right" vertical="center"/>
    </xf>
    <xf numFmtId="4" fontId="73" fillId="29" borderId="2" applyProtection="0">
      <alignment horizontal="right" vertical="center"/>
    </xf>
    <xf numFmtId="4" fontId="73" fillId="0" borderId="12" applyFill="0" applyProtection="0">
      <alignment horizontal="left" vertical="center"/>
    </xf>
    <xf numFmtId="4" fontId="73" fillId="0" borderId="12" applyFill="0" applyProtection="0">
      <alignment horizontal="left" vertical="center"/>
    </xf>
    <xf numFmtId="4" fontId="72" fillId="36" borderId="12" applyProtection="0">
      <alignment horizontal="left" vertical="center"/>
    </xf>
    <xf numFmtId="4" fontId="72" fillId="36" borderId="12" applyProtection="0">
      <alignment horizontal="left" vertical="center"/>
    </xf>
    <xf numFmtId="4" fontId="72" fillId="36" borderId="12" applyProtection="0">
      <alignment horizontal="left" vertical="center" indent="1"/>
    </xf>
    <xf numFmtId="4" fontId="72" fillId="36" borderId="12" applyProtection="0">
      <alignment horizontal="left" vertical="center" indent="1"/>
    </xf>
    <xf numFmtId="4" fontId="72" fillId="36" borderId="12" applyProtection="0">
      <alignment horizontal="left" vertical="center" indent="1"/>
    </xf>
    <xf numFmtId="4" fontId="72" fillId="36" borderId="12" applyProtection="0">
      <alignment horizontal="left" vertical="center" indent="1"/>
    </xf>
    <xf numFmtId="4" fontId="72" fillId="36" borderId="12" applyProtection="0">
      <alignment horizontal="left" vertical="center"/>
    </xf>
    <xf numFmtId="4" fontId="72" fillId="36" borderId="12" applyProtection="0">
      <alignment horizontal="left" vertical="center"/>
    </xf>
    <xf numFmtId="4" fontId="72" fillId="36" borderId="12" applyProtection="0">
      <alignment horizontal="left" vertical="center" indent="1"/>
    </xf>
    <xf numFmtId="4" fontId="72" fillId="36" borderId="12" applyProtection="0">
      <alignment horizontal="left" vertical="center" indent="1"/>
    </xf>
    <xf numFmtId="4" fontId="72" fillId="36" borderId="12" applyProtection="0">
      <alignment horizontal="left" vertical="center" indent="1"/>
    </xf>
    <xf numFmtId="4" fontId="72" fillId="36" borderId="12" applyProtection="0">
      <alignment horizontal="left" vertical="center" indent="1"/>
    </xf>
    <xf numFmtId="4" fontId="73" fillId="24" borderId="2" applyProtection="0">
      <alignment horizontal="right" vertical="center"/>
    </xf>
    <xf numFmtId="4" fontId="73" fillId="24" borderId="2" applyProtection="0">
      <alignment horizontal="right" vertical="center"/>
    </xf>
    <xf numFmtId="4" fontId="73" fillId="35" borderId="12" applyProtection="0">
      <alignment horizontal="left" vertical="center"/>
    </xf>
    <xf numFmtId="4" fontId="73" fillId="35" borderId="12" applyProtection="0">
      <alignment horizontal="left" vertical="center"/>
    </xf>
    <xf numFmtId="4" fontId="73" fillId="24" borderId="12" applyProtection="0">
      <alignment horizontal="left" vertical="center"/>
    </xf>
    <xf numFmtId="4" fontId="73" fillId="24" borderId="12" applyProtection="0">
      <alignment horizontal="left" vertical="center"/>
    </xf>
    <xf numFmtId="0" fontId="73" fillId="18" borderId="2" applyNumberFormat="0" applyProtection="0">
      <alignment horizontal="left" vertical="center"/>
    </xf>
    <xf numFmtId="0" fontId="73" fillId="18" borderId="2" applyNumberFormat="0" applyProtection="0">
      <alignment horizontal="left" vertical="center"/>
    </xf>
    <xf numFmtId="0" fontId="73" fillId="36" borderId="11" applyNumberFormat="0" applyProtection="0">
      <alignment horizontal="left" vertical="top"/>
    </xf>
    <xf numFmtId="0" fontId="73" fillId="36" borderId="11" applyNumberFormat="0" applyProtection="0">
      <alignment horizontal="left" vertical="top"/>
    </xf>
    <xf numFmtId="0" fontId="73" fillId="36" borderId="11" applyNumberFormat="0" applyProtection="0">
      <alignment horizontal="left" vertical="top"/>
    </xf>
    <xf numFmtId="0" fontId="73" fillId="52" borderId="2" applyNumberFormat="0" applyProtection="0">
      <alignment horizontal="left" vertical="center"/>
    </xf>
    <xf numFmtId="0" fontId="73" fillId="52" borderId="2" applyNumberFormat="0" applyProtection="0">
      <alignment horizontal="left" vertical="center"/>
    </xf>
    <xf numFmtId="0" fontId="73" fillId="24" borderId="11" applyNumberFormat="0" applyProtection="0">
      <alignment horizontal="left" vertical="top"/>
    </xf>
    <xf numFmtId="0" fontId="73" fillId="24" borderId="11" applyNumberFormat="0" applyProtection="0">
      <alignment horizontal="left" vertical="top"/>
    </xf>
    <xf numFmtId="0" fontId="73" fillId="24" borderId="11" applyNumberFormat="0" applyProtection="0">
      <alignment horizontal="left" vertical="top"/>
    </xf>
    <xf numFmtId="0" fontId="73" fillId="53" borderId="2" applyNumberFormat="0" applyProtection="0">
      <alignment horizontal="left" vertical="center"/>
    </xf>
    <xf numFmtId="0" fontId="73" fillId="53" borderId="2" applyNumberFormat="0" applyProtection="0">
      <alignment horizontal="left" vertical="center"/>
    </xf>
    <xf numFmtId="0" fontId="73" fillId="53" borderId="11" applyNumberFormat="0" applyProtection="0">
      <alignment horizontal="left" vertical="top"/>
    </xf>
    <xf numFmtId="0" fontId="73" fillId="53" borderId="11" applyNumberFormat="0" applyProtection="0">
      <alignment horizontal="left" vertical="top"/>
    </xf>
    <xf numFmtId="0" fontId="73" fillId="53" borderId="11" applyNumberFormat="0" applyProtection="0">
      <alignment horizontal="left" vertical="top"/>
    </xf>
    <xf numFmtId="0" fontId="73" fillId="35" borderId="2" applyNumberFormat="0" applyProtection="0">
      <alignment horizontal="left" vertical="center"/>
    </xf>
    <xf numFmtId="0" fontId="73" fillId="35" borderId="2" applyNumberFormat="0" applyProtection="0">
      <alignment horizontal="left" vertical="center"/>
    </xf>
    <xf numFmtId="0" fontId="73" fillId="35" borderId="11" applyNumberFormat="0" applyProtection="0">
      <alignment horizontal="left" vertical="top"/>
    </xf>
    <xf numFmtId="0" fontId="73" fillId="35" borderId="11" applyNumberFormat="0" applyProtection="0">
      <alignment horizontal="left" vertical="top"/>
    </xf>
    <xf numFmtId="0" fontId="73" fillId="35" borderId="11" applyNumberFormat="0" applyProtection="0">
      <alignment horizontal="left" vertical="top"/>
    </xf>
    <xf numFmtId="0" fontId="73" fillId="54" borderId="13" applyNumberFormat="0">
      <protection locked="0"/>
    </xf>
    <xf numFmtId="0" fontId="73" fillId="54" borderId="13" applyNumberFormat="0">
      <protection locked="0"/>
    </xf>
    <xf numFmtId="0" fontId="73" fillId="54" borderId="13" applyNumberFormat="0">
      <protection locked="0"/>
    </xf>
    <xf numFmtId="0" fontId="79" fillId="36" borderId="0" applyNumberFormat="0" applyBorder="0" applyProtection="0"/>
    <xf numFmtId="4" fontId="73" fillId="39" borderId="11" applyProtection="0">
      <alignment vertical="center"/>
    </xf>
    <xf numFmtId="4" fontId="78" fillId="39" borderId="12" applyProtection="0">
      <alignment vertical="center"/>
    </xf>
    <xf numFmtId="4" fontId="73" fillId="18" borderId="11" applyProtection="0">
      <alignment horizontal="left" vertical="center"/>
    </xf>
    <xf numFmtId="0" fontId="73" fillId="39" borderId="11" applyNumberFormat="0" applyProtection="0">
      <alignment horizontal="left" vertical="top"/>
    </xf>
    <xf numFmtId="4" fontId="73" fillId="0" borderId="2" applyProtection="0">
      <alignment horizontal="right" vertical="center"/>
    </xf>
    <xf numFmtId="4" fontId="73" fillId="0" borderId="2" applyProtection="0">
      <alignment horizontal="right" vertical="center"/>
    </xf>
    <xf numFmtId="4" fontId="78" fillId="54" borderId="2" applyProtection="0">
      <alignment horizontal="right" vertical="center"/>
    </xf>
    <xf numFmtId="4" fontId="73" fillId="37" borderId="2" applyProtection="0">
      <alignment horizontal="left" vertical="center"/>
    </xf>
    <xf numFmtId="4" fontId="73" fillId="37" borderId="2" applyProtection="0">
      <alignment horizontal="left" vertical="center"/>
    </xf>
    <xf numFmtId="0" fontId="73" fillId="24" borderId="11" applyNumberFormat="0" applyProtection="0">
      <alignment horizontal="left" vertical="top"/>
    </xf>
    <xf numFmtId="4" fontId="80" fillId="43" borderId="12" applyProtection="0">
      <alignment horizontal="left" vertical="center"/>
    </xf>
    <xf numFmtId="0" fontId="73" fillId="55" borderId="12" applyNumberFormat="0" applyProtection="0"/>
    <xf numFmtId="0" fontId="73" fillId="55" borderId="12" applyNumberFormat="0" applyProtection="0"/>
    <xf numFmtId="4" fontId="81" fillId="54" borderId="2" applyProtection="0">
      <alignment horizontal="right" vertical="center"/>
    </xf>
    <xf numFmtId="0" fontId="82" fillId="0" borderId="0" applyNumberFormat="0" applyFill="0" applyBorder="0" applyAlignment="0" applyProtection="0"/>
    <xf numFmtId="0" fontId="83" fillId="0" borderId="12" applyNumberFormat="0" applyProtection="0"/>
    <xf numFmtId="0" fontId="83" fillId="0" borderId="12" applyNumberFormat="0" applyProtection="0"/>
    <xf numFmtId="0" fontId="83" fillId="0" borderId="12" applyNumberFormat="0" applyProtection="0"/>
    <xf numFmtId="0" fontId="31" fillId="0" borderId="0"/>
    <xf numFmtId="49" fontId="84" fillId="18" borderId="0" applyBorder="0" applyProtection="0">
      <alignment vertical="top" wrapText="1"/>
    </xf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3" fillId="28" borderId="0" applyNumberFormat="0" applyBorder="0" applyProtection="0"/>
    <xf numFmtId="0" fontId="93" fillId="0" borderId="0" applyNumberFormat="0" applyFill="0" applyBorder="0" applyAlignment="0" applyProtection="0">
      <alignment vertical="top"/>
      <protection locked="0"/>
    </xf>
    <xf numFmtId="164" fontId="34" fillId="0" borderId="0" applyFont="0" applyFill="0" applyBorder="0" applyAlignment="0" applyProtection="0"/>
    <xf numFmtId="0" fontId="34" fillId="0" borderId="0"/>
    <xf numFmtId="0" fontId="93" fillId="0" borderId="0" applyNumberFormat="0" applyFill="0" applyBorder="0" applyAlignment="0" applyProtection="0">
      <alignment vertical="top"/>
      <protection locked="0"/>
    </xf>
    <xf numFmtId="164" fontId="34" fillId="0" borderId="0" applyFont="0" applyFill="0" applyBorder="0" applyAlignment="0" applyProtection="0"/>
    <xf numFmtId="0" fontId="31" fillId="0" borderId="0"/>
  </cellStyleXfs>
  <cellXfs count="828">
    <xf numFmtId="0" fontId="0" fillId="0" borderId="0" xfId="0"/>
    <xf numFmtId="0" fontId="5" fillId="56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56" borderId="16" xfId="0" applyFont="1" applyFill="1" applyBorder="1" applyAlignment="1">
      <alignment horizontal="center" vertical="center" wrapText="1"/>
    </xf>
    <xf numFmtId="0" fontId="4" fillId="56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56" borderId="21" xfId="0" applyFont="1" applyFill="1" applyBorder="1" applyAlignment="1">
      <alignment horizontal="left" vertical="center"/>
    </xf>
    <xf numFmtId="0" fontId="4" fillId="56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57" borderId="0" xfId="0" applyFont="1" applyFill="1" applyAlignment="1">
      <alignment vertical="center" wrapText="1"/>
    </xf>
    <xf numFmtId="0" fontId="4" fillId="56" borderId="0" xfId="0" applyFont="1" applyFill="1" applyBorder="1" applyAlignment="1">
      <alignment vertical="center"/>
    </xf>
    <xf numFmtId="0" fontId="4" fillId="56" borderId="0" xfId="0" applyFont="1" applyFill="1" applyBorder="1" applyAlignment="1">
      <alignment vertical="center" wrapText="1"/>
    </xf>
    <xf numFmtId="0" fontId="4" fillId="56" borderId="0" xfId="0" applyFont="1" applyFill="1" applyAlignment="1">
      <alignment vertical="center"/>
    </xf>
    <xf numFmtId="0" fontId="4" fillId="56" borderId="0" xfId="0" applyFont="1" applyFill="1" applyAlignment="1">
      <alignment vertical="center" wrapText="1"/>
    </xf>
    <xf numFmtId="0" fontId="5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vertical="center" wrapText="1"/>
    </xf>
    <xf numFmtId="49" fontId="5" fillId="56" borderId="16" xfId="0" applyNumberFormat="1" applyFont="1" applyFill="1" applyBorder="1" applyAlignment="1">
      <alignment horizontal="center" vertical="center" wrapText="1"/>
    </xf>
    <xf numFmtId="0" fontId="5" fillId="56" borderId="15" xfId="0" applyFont="1" applyFill="1" applyBorder="1" applyAlignment="1">
      <alignment horizontal="center" vertical="center" wrapText="1"/>
    </xf>
    <xf numFmtId="0" fontId="5" fillId="56" borderId="15" xfId="0" applyFont="1" applyFill="1" applyBorder="1" applyAlignment="1">
      <alignment horizontal="left" vertical="center"/>
    </xf>
    <xf numFmtId="0" fontId="5" fillId="56" borderId="16" xfId="0" applyFont="1" applyFill="1" applyBorder="1" applyAlignment="1">
      <alignment horizontal="left" vertical="center"/>
    </xf>
    <xf numFmtId="0" fontId="5" fillId="56" borderId="16" xfId="0" applyFont="1" applyFill="1" applyBorder="1" applyAlignment="1">
      <alignment horizontal="left" vertical="center" wrapText="1"/>
    </xf>
    <xf numFmtId="0" fontId="4" fillId="56" borderId="16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vertical="center" wrapText="1"/>
    </xf>
    <xf numFmtId="0" fontId="4" fillId="56" borderId="15" xfId="0" applyFont="1" applyFill="1" applyBorder="1" applyAlignment="1">
      <alignment horizontal="center" vertical="center" wrapText="1"/>
    </xf>
    <xf numFmtId="0" fontId="4" fillId="56" borderId="18" xfId="0" applyFont="1" applyFill="1" applyBorder="1" applyAlignment="1">
      <alignment horizontal="left" vertical="center"/>
    </xf>
    <xf numFmtId="0" fontId="9" fillId="56" borderId="19" xfId="0" applyFont="1" applyFill="1" applyBorder="1" applyAlignment="1">
      <alignment horizontal="left" vertical="center"/>
    </xf>
    <xf numFmtId="0" fontId="9" fillId="56" borderId="19" xfId="0" applyFont="1" applyFill="1" applyBorder="1" applyAlignment="1">
      <alignment horizontal="left" vertical="center" wrapText="1"/>
    </xf>
    <xf numFmtId="0" fontId="4" fillId="56" borderId="21" xfId="0" applyFont="1" applyFill="1" applyBorder="1" applyAlignment="1">
      <alignment horizontal="left" vertical="center" wrapText="1"/>
    </xf>
    <xf numFmtId="49" fontId="4" fillId="56" borderId="16" xfId="0" applyNumberFormat="1" applyFont="1" applyFill="1" applyBorder="1" applyAlignment="1">
      <alignment horizontal="center" vertical="center" wrapText="1"/>
    </xf>
    <xf numFmtId="0" fontId="4" fillId="56" borderId="17" xfId="0" applyFont="1" applyFill="1" applyBorder="1" applyAlignment="1">
      <alignment horizontal="left" vertical="center"/>
    </xf>
    <xf numFmtId="0" fontId="4" fillId="56" borderId="23" xfId="0" applyFont="1" applyFill="1" applyBorder="1" applyAlignment="1">
      <alignment horizontal="center" vertical="center" wrapText="1"/>
    </xf>
    <xf numFmtId="0" fontId="4" fillId="56" borderId="25" xfId="0" applyFont="1" applyFill="1" applyBorder="1" applyAlignment="1">
      <alignment horizontal="left" vertical="center"/>
    </xf>
    <xf numFmtId="0" fontId="4" fillId="56" borderId="26" xfId="0" applyFont="1" applyFill="1" applyBorder="1" applyAlignment="1">
      <alignment horizontal="left" vertical="center"/>
    </xf>
    <xf numFmtId="0" fontId="4" fillId="56" borderId="26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5" fillId="56" borderId="15" xfId="0" applyFont="1" applyFill="1" applyBorder="1" applyAlignment="1">
      <alignment horizontal="left" vertical="center" wrapText="1"/>
    </xf>
    <xf numFmtId="0" fontId="4" fillId="56" borderId="23" xfId="0" applyFont="1" applyFill="1" applyBorder="1" applyAlignment="1">
      <alignment vertical="center" wrapText="1"/>
    </xf>
    <xf numFmtId="0" fontId="4" fillId="56" borderId="19" xfId="0" applyFont="1" applyFill="1" applyBorder="1" applyAlignment="1">
      <alignment horizontal="left" vertical="center"/>
    </xf>
    <xf numFmtId="0" fontId="4" fillId="56" borderId="19" xfId="0" applyFont="1" applyFill="1" applyBorder="1" applyAlignment="1">
      <alignment horizontal="left" vertical="center" wrapText="1"/>
    </xf>
    <xf numFmtId="0" fontId="9" fillId="56" borderId="16" xfId="0" applyFont="1" applyFill="1" applyBorder="1" applyAlignment="1">
      <alignment horizontal="left" vertical="center"/>
    </xf>
    <xf numFmtId="0" fontId="9" fillId="56" borderId="1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56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0" fontId="5" fillId="56" borderId="23" xfId="0" applyFont="1" applyFill="1" applyBorder="1" applyAlignment="1">
      <alignment horizontal="left" vertical="center"/>
    </xf>
    <xf numFmtId="0" fontId="5" fillId="56" borderId="24" xfId="0" applyFont="1" applyFill="1" applyBorder="1" applyAlignment="1">
      <alignment horizontal="left" vertical="center"/>
    </xf>
    <xf numFmtId="0" fontId="5" fillId="56" borderId="24" xfId="0" applyFont="1" applyFill="1" applyBorder="1" applyAlignment="1">
      <alignment horizontal="left" vertical="center" wrapText="1"/>
    </xf>
    <xf numFmtId="0" fontId="5" fillId="56" borderId="17" xfId="0" applyFont="1" applyFill="1" applyBorder="1" applyAlignment="1">
      <alignment horizontal="left" vertical="center" wrapText="1"/>
    </xf>
    <xf numFmtId="0" fontId="5" fillId="56" borderId="0" xfId="0" applyFont="1" applyFill="1" applyBorder="1" applyAlignment="1">
      <alignment horizontal="left" vertical="center" wrapText="1"/>
    </xf>
    <xf numFmtId="0" fontId="4" fillId="56" borderId="0" xfId="0" applyFont="1" applyFill="1" applyBorder="1" applyAlignment="1">
      <alignment horizontal="left" vertical="center" wrapText="1"/>
    </xf>
    <xf numFmtId="0" fontId="4" fillId="56" borderId="0" xfId="0" applyFont="1" applyFill="1" applyBorder="1" applyAlignment="1">
      <alignment horizontal="center" vertical="center" wrapText="1"/>
    </xf>
    <xf numFmtId="0" fontId="5" fillId="56" borderId="16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3" fillId="0" borderId="0" xfId="273" applyAlignment="1" applyProtection="1"/>
    <xf numFmtId="0" fontId="5" fillId="0" borderId="0" xfId="0" applyFont="1" applyAlignment="1">
      <alignment vertical="center"/>
    </xf>
    <xf numFmtId="0" fontId="0" fillId="56" borderId="0" xfId="0" applyFill="1" applyAlignment="1">
      <alignment vertical="center"/>
    </xf>
    <xf numFmtId="0" fontId="4" fillId="56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56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center" wrapText="1"/>
    </xf>
    <xf numFmtId="16" fontId="15" fillId="0" borderId="15" xfId="0" quotePrefix="1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0" fontId="0" fillId="56" borderId="0" xfId="0" applyFill="1"/>
    <xf numFmtId="0" fontId="4" fillId="56" borderId="0" xfId="0" applyFont="1" applyFill="1" applyAlignment="1"/>
    <xf numFmtId="0" fontId="1" fillId="56" borderId="0" xfId="0" applyFont="1" applyFill="1"/>
    <xf numFmtId="0" fontId="5" fillId="56" borderId="0" xfId="0" applyFont="1" applyFill="1"/>
    <xf numFmtId="0" fontId="1" fillId="0" borderId="0" xfId="0" applyFont="1"/>
    <xf numFmtId="0" fontId="4" fillId="56" borderId="0" xfId="0" applyFont="1" applyFill="1"/>
    <xf numFmtId="0" fontId="5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wrapText="1"/>
    </xf>
    <xf numFmtId="0" fontId="50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wrapText="1"/>
    </xf>
    <xf numFmtId="0" fontId="6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 indent="1"/>
    </xf>
    <xf numFmtId="0" fontId="50" fillId="0" borderId="15" xfId="0" applyFont="1" applyBorder="1" applyAlignment="1">
      <alignment horizontal="right" vertical="top" wrapText="1"/>
    </xf>
    <xf numFmtId="0" fontId="50" fillId="0" borderId="15" xfId="0" applyFont="1" applyBorder="1" applyAlignment="1">
      <alignment horizontal="right" wrapText="1"/>
    </xf>
    <xf numFmtId="0" fontId="50" fillId="0" borderId="15" xfId="0" applyFont="1" applyBorder="1" applyAlignment="1">
      <alignment vertical="top" wrapText="1"/>
    </xf>
    <xf numFmtId="0" fontId="50" fillId="56" borderId="15" xfId="0" applyFont="1" applyFill="1" applyBorder="1" applyAlignment="1">
      <alignment horizontal="left" wrapText="1"/>
    </xf>
    <xf numFmtId="0" fontId="50" fillId="0" borderId="21" xfId="0" applyFont="1" applyBorder="1" applyAlignment="1">
      <alignment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 indent="1"/>
    </xf>
    <xf numFmtId="0" fontId="50" fillId="0" borderId="15" xfId="0" applyFont="1" applyBorder="1" applyAlignment="1">
      <alignment horizontal="left" vertical="top" wrapText="1"/>
    </xf>
    <xf numFmtId="0" fontId="1" fillId="56" borderId="0" xfId="0" applyFont="1" applyFill="1" applyBorder="1"/>
    <xf numFmtId="0" fontId="6" fillId="56" borderId="0" xfId="0" applyFont="1" applyFill="1"/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/>
    <xf numFmtId="0" fontId="4" fillId="56" borderId="15" xfId="0" applyFont="1" applyFill="1" applyBorder="1" applyAlignment="1">
      <alignment horizontal="center" vertical="center"/>
    </xf>
    <xf numFmtId="0" fontId="5" fillId="56" borderId="15" xfId="0" applyFont="1" applyFill="1" applyBorder="1" applyAlignment="1">
      <alignment horizontal="center" vertical="top" wrapText="1"/>
    </xf>
    <xf numFmtId="0" fontId="5" fillId="56" borderId="1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2" fillId="0" borderId="0" xfId="934" applyAlignment="1">
      <alignment vertical="center"/>
    </xf>
    <xf numFmtId="0" fontId="5" fillId="0" borderId="0" xfId="934" applyFont="1" applyAlignment="1">
      <alignment vertical="center"/>
    </xf>
    <xf numFmtId="0" fontId="15" fillId="0" borderId="0" xfId="934" applyFont="1" applyAlignment="1">
      <alignment vertical="center"/>
    </xf>
    <xf numFmtId="0" fontId="3" fillId="0" borderId="0" xfId="934" applyFont="1" applyAlignment="1">
      <alignment vertical="center"/>
    </xf>
    <xf numFmtId="0" fontId="18" fillId="0" borderId="0" xfId="934" applyFont="1" applyAlignment="1">
      <alignment horizontal="center" vertical="center"/>
    </xf>
    <xf numFmtId="0" fontId="19" fillId="0" borderId="0" xfId="934" applyFont="1" applyAlignment="1">
      <alignment vertical="center"/>
    </xf>
    <xf numFmtId="0" fontId="2" fillId="0" borderId="15" xfId="934" applyFont="1" applyBorder="1" applyAlignment="1">
      <alignment horizontal="center" vertical="center" wrapText="1"/>
    </xf>
    <xf numFmtId="0" fontId="23" fillId="0" borderId="15" xfId="934" applyFont="1" applyBorder="1" applyAlignment="1">
      <alignment vertical="center"/>
    </xf>
    <xf numFmtId="0" fontId="2" fillId="0" borderId="15" xfId="934" applyFont="1" applyBorder="1" applyAlignment="1">
      <alignment vertical="center" wrapText="1"/>
    </xf>
    <xf numFmtId="0" fontId="3" fillId="0" borderId="15" xfId="934" applyFont="1" applyBorder="1" applyAlignment="1">
      <alignment vertical="center"/>
    </xf>
    <xf numFmtId="0" fontId="3" fillId="0" borderId="15" xfId="934" applyFont="1" applyBorder="1" applyAlignment="1">
      <alignment vertical="center" wrapText="1"/>
    </xf>
    <xf numFmtId="0" fontId="2" fillId="0" borderId="15" xfId="934" applyFont="1" applyBorder="1" applyAlignment="1">
      <alignment vertical="center"/>
    </xf>
    <xf numFmtId="0" fontId="2" fillId="0" borderId="15" xfId="934" applyFont="1" applyBorder="1" applyAlignment="1">
      <alignment horizontal="left" vertical="center"/>
    </xf>
    <xf numFmtId="0" fontId="4" fillId="0" borderId="0" xfId="934" applyFont="1" applyAlignment="1">
      <alignment vertical="center" wrapText="1"/>
    </xf>
    <xf numFmtId="0" fontId="3" fillId="0" borderId="0" xfId="934" applyFont="1" applyBorder="1" applyAlignment="1">
      <alignment horizontal="left" vertical="center" wrapText="1"/>
    </xf>
    <xf numFmtId="0" fontId="4" fillId="0" borderId="0" xfId="934" applyFont="1" applyBorder="1" applyAlignment="1">
      <alignment horizontal="left" vertical="top" wrapText="1"/>
    </xf>
    <xf numFmtId="0" fontId="4" fillId="0" borderId="0" xfId="934" applyFont="1" applyBorder="1" applyAlignment="1">
      <alignment horizontal="center" vertical="top" wrapText="1"/>
    </xf>
    <xf numFmtId="0" fontId="4" fillId="0" borderId="0" xfId="934" applyFont="1" applyAlignment="1">
      <alignment horizontal="center" vertical="top" wrapText="1"/>
    </xf>
    <xf numFmtId="0" fontId="4" fillId="0" borderId="0" xfId="934" applyFont="1" applyFill="1" applyBorder="1" applyAlignment="1">
      <alignment horizontal="center" vertical="top" wrapText="1"/>
    </xf>
    <xf numFmtId="0" fontId="12" fillId="0" borderId="0" xfId="934" applyAlignment="1">
      <alignment vertical="center" wrapText="1"/>
    </xf>
    <xf numFmtId="0" fontId="24" fillId="0" borderId="15" xfId="934" applyFont="1" applyBorder="1" applyAlignment="1">
      <alignment vertical="center"/>
    </xf>
    <xf numFmtId="0" fontId="3" fillId="0" borderId="15" xfId="934" applyFont="1" applyBorder="1" applyAlignment="1">
      <alignment horizontal="left" vertical="center"/>
    </xf>
    <xf numFmtId="0" fontId="12" fillId="0" borderId="0" xfId="934" applyBorder="1" applyAlignment="1">
      <alignment vertical="center"/>
    </xf>
    <xf numFmtId="0" fontId="4" fillId="0" borderId="0" xfId="934" applyFont="1" applyFill="1" applyBorder="1" applyAlignment="1">
      <alignment horizontal="left" vertical="center" wrapText="1"/>
    </xf>
    <xf numFmtId="0" fontId="12" fillId="56" borderId="0" xfId="935" applyFill="1"/>
    <xf numFmtId="0" fontId="5" fillId="56" borderId="0" xfId="935" applyFont="1" applyFill="1"/>
    <xf numFmtId="0" fontId="12" fillId="0" borderId="0" xfId="935"/>
    <xf numFmtId="0" fontId="12" fillId="56" borderId="0" xfId="935" applyFill="1" applyAlignment="1"/>
    <xf numFmtId="0" fontId="4" fillId="56" borderId="0" xfId="935" applyFont="1" applyFill="1" applyAlignment="1">
      <alignment horizontal="left"/>
    </xf>
    <xf numFmtId="0" fontId="2" fillId="0" borderId="0" xfId="935" applyFont="1" applyAlignment="1"/>
    <xf numFmtId="0" fontId="17" fillId="0" borderId="0" xfId="935" applyFont="1" applyAlignment="1"/>
    <xf numFmtId="0" fontId="25" fillId="0" borderId="0" xfId="935" applyFont="1" applyAlignment="1"/>
    <xf numFmtId="0" fontId="25" fillId="0" borderId="0" xfId="935" applyFont="1" applyAlignment="1">
      <alignment wrapText="1"/>
    </xf>
    <xf numFmtId="0" fontId="26" fillId="56" borderId="0" xfId="935" applyFont="1" applyFill="1" applyAlignment="1">
      <alignment horizontal="center"/>
    </xf>
    <xf numFmtId="0" fontId="17" fillId="56" borderId="0" xfId="935" applyFont="1" applyFill="1" applyBorder="1" applyAlignment="1">
      <alignment horizontal="center"/>
    </xf>
    <xf numFmtId="0" fontId="12" fillId="56" borderId="0" xfId="935" applyFill="1" applyBorder="1" applyAlignment="1">
      <alignment horizontal="left"/>
    </xf>
    <xf numFmtId="0" fontId="8" fillId="56" borderId="0" xfId="935" applyFont="1" applyFill="1" applyBorder="1"/>
    <xf numFmtId="0" fontId="12" fillId="56" borderId="0" xfId="935" applyFill="1" applyBorder="1"/>
    <xf numFmtId="0" fontId="5" fillId="0" borderId="15" xfId="935" applyFont="1" applyBorder="1" applyAlignment="1">
      <alignment horizontal="center" vertical="center" wrapText="1"/>
    </xf>
    <xf numFmtId="0" fontId="27" fillId="0" borderId="15" xfId="935" applyFont="1" applyFill="1" applyBorder="1" applyAlignment="1">
      <alignment horizontal="center" vertical="center" wrapText="1"/>
    </xf>
    <xf numFmtId="0" fontId="4" fillId="0" borderId="15" xfId="935" applyFont="1" applyBorder="1" applyAlignment="1">
      <alignment horizontal="center" wrapText="1"/>
    </xf>
    <xf numFmtId="0" fontId="4" fillId="0" borderId="15" xfId="935" applyFont="1" applyBorder="1" applyAlignment="1">
      <alignment horizontal="center" vertical="top" wrapText="1"/>
    </xf>
    <xf numFmtId="0" fontId="28" fillId="0" borderId="15" xfId="935" applyFont="1" applyBorder="1" applyAlignment="1">
      <alignment horizontal="center" wrapText="1"/>
    </xf>
    <xf numFmtId="0" fontId="4" fillId="0" borderId="15" xfId="935" applyFont="1" applyBorder="1" applyAlignment="1">
      <alignment horizontal="center"/>
    </xf>
    <xf numFmtId="0" fontId="4" fillId="0" borderId="15" xfId="935" applyFont="1" applyBorder="1" applyAlignment="1">
      <alignment horizontal="center" vertical="top"/>
    </xf>
    <xf numFmtId="0" fontId="5" fillId="0" borderId="15" xfId="935" applyFont="1" applyBorder="1" applyAlignment="1">
      <alignment vertical="top" wrapText="1"/>
    </xf>
    <xf numFmtId="0" fontId="2" fillId="0" borderId="15" xfId="935" applyFont="1" applyBorder="1" applyAlignment="1">
      <alignment vertical="top" wrapText="1"/>
    </xf>
    <xf numFmtId="0" fontId="29" fillId="0" borderId="15" xfId="935" applyFont="1" applyBorder="1" applyAlignment="1">
      <alignment horizontal="center" vertical="center" wrapText="1"/>
    </xf>
    <xf numFmtId="0" fontId="2" fillId="0" borderId="15" xfId="935" applyFont="1" applyBorder="1" applyAlignment="1">
      <alignment horizontal="center" vertical="center" wrapText="1"/>
    </xf>
    <xf numFmtId="0" fontId="12" fillId="0" borderId="15" xfId="935" applyBorder="1"/>
    <xf numFmtId="0" fontId="4" fillId="0" borderId="15" xfId="935" applyFont="1" applyBorder="1" applyAlignment="1">
      <alignment horizontal="center" vertical="center" wrapText="1"/>
    </xf>
    <xf numFmtId="0" fontId="4" fillId="0" borderId="15" xfId="935" applyFont="1" applyFill="1" applyBorder="1" applyAlignment="1">
      <alignment vertical="center" wrapText="1"/>
    </xf>
    <xf numFmtId="0" fontId="3" fillId="0" borderId="15" xfId="935" applyFont="1" applyBorder="1" applyAlignment="1">
      <alignment horizontal="center" vertical="center" wrapText="1"/>
    </xf>
    <xf numFmtId="0" fontId="30" fillId="0" borderId="15" xfId="935" applyFont="1" applyFill="1" applyBorder="1" applyAlignment="1">
      <alignment horizontal="center" vertical="center" wrapText="1"/>
    </xf>
    <xf numFmtId="0" fontId="3" fillId="0" borderId="15" xfId="935" applyFont="1" applyBorder="1" applyAlignment="1">
      <alignment vertical="top" wrapText="1"/>
    </xf>
    <xf numFmtId="0" fontId="30" fillId="0" borderId="15" xfId="935" applyFont="1" applyBorder="1" applyAlignment="1">
      <alignment horizontal="center" vertical="center" wrapText="1"/>
    </xf>
    <xf numFmtId="0" fontId="28" fillId="0" borderId="15" xfId="935" applyFont="1" applyBorder="1" applyAlignment="1">
      <alignment horizontal="center" vertical="center" wrapText="1"/>
    </xf>
    <xf numFmtId="0" fontId="5" fillId="0" borderId="15" xfId="935" applyFont="1" applyFill="1" applyBorder="1" applyAlignment="1">
      <alignment vertical="center" wrapText="1"/>
    </xf>
    <xf numFmtId="0" fontId="4" fillId="0" borderId="15" xfId="935" applyFont="1" applyBorder="1" applyAlignment="1">
      <alignment vertical="center" wrapText="1"/>
    </xf>
    <xf numFmtId="0" fontId="5" fillId="0" borderId="15" xfId="935" applyFont="1" applyBorder="1" applyAlignment="1">
      <alignment vertical="center" wrapText="1"/>
    </xf>
    <xf numFmtId="0" fontId="4" fillId="56" borderId="0" xfId="935" applyFont="1" applyFill="1" applyAlignment="1">
      <alignment horizontal="center" vertical="top" wrapText="1"/>
    </xf>
    <xf numFmtId="0" fontId="4" fillId="56" borderId="0" xfId="935" applyFont="1" applyFill="1" applyAlignment="1">
      <alignment wrapText="1"/>
    </xf>
    <xf numFmtId="0" fontId="4" fillId="56" borderId="0" xfId="935" applyFont="1" applyFill="1" applyAlignment="1">
      <alignment horizontal="center" vertical="top"/>
    </xf>
    <xf numFmtId="0" fontId="12" fillId="56" borderId="0" xfId="935" applyFill="1" applyAlignment="1">
      <alignment horizontal="center" vertical="top"/>
    </xf>
    <xf numFmtId="0" fontId="12" fillId="0" borderId="0" xfId="935" applyFill="1" applyBorder="1" applyAlignment="1"/>
    <xf numFmtId="0" fontId="12" fillId="0" borderId="0" xfId="935" applyFill="1" applyBorder="1"/>
    <xf numFmtId="0" fontId="4" fillId="0" borderId="0" xfId="935" applyFont="1" applyFill="1" applyBorder="1" applyAlignment="1">
      <alignment wrapText="1"/>
    </xf>
    <xf numFmtId="0" fontId="4" fillId="56" borderId="0" xfId="936" applyFont="1" applyFill="1" applyAlignment="1">
      <alignment vertical="center"/>
    </xf>
    <xf numFmtId="0" fontId="4" fillId="56" borderId="0" xfId="936" applyFont="1" applyFill="1" applyAlignment="1">
      <alignment vertical="center" wrapText="1"/>
    </xf>
    <xf numFmtId="0" fontId="5" fillId="56" borderId="0" xfId="936" applyFont="1" applyFill="1" applyBorder="1" applyAlignment="1">
      <alignment vertical="center"/>
    </xf>
    <xf numFmtId="0" fontId="32" fillId="0" borderId="0" xfId="936" applyFont="1" applyAlignment="1">
      <alignment vertical="center"/>
    </xf>
    <xf numFmtId="0" fontId="5" fillId="56" borderId="0" xfId="936" applyFont="1" applyFill="1" applyAlignment="1">
      <alignment horizontal="center" vertical="center" wrapText="1"/>
    </xf>
    <xf numFmtId="0" fontId="33" fillId="56" borderId="0" xfId="936" applyFont="1" applyFill="1" applyAlignment="1">
      <alignment horizontal="center" vertical="center" wrapText="1"/>
    </xf>
    <xf numFmtId="0" fontId="4" fillId="56" borderId="0" xfId="936" applyFont="1" applyFill="1" applyAlignment="1">
      <alignment horizontal="center" vertical="center" wrapText="1"/>
    </xf>
    <xf numFmtId="0" fontId="4" fillId="0" borderId="0" xfId="936" applyFont="1" applyFill="1" applyAlignment="1">
      <alignment horizontal="center" vertical="center" wrapText="1"/>
    </xf>
    <xf numFmtId="0" fontId="33" fillId="56" borderId="0" xfId="936" applyFont="1" applyFill="1" applyAlignment="1">
      <alignment vertical="center" wrapText="1"/>
    </xf>
    <xf numFmtId="0" fontId="5" fillId="0" borderId="15" xfId="936" applyFont="1" applyFill="1" applyBorder="1" applyAlignment="1">
      <alignment horizontal="center" vertical="center" wrapText="1"/>
    </xf>
    <xf numFmtId="49" fontId="5" fillId="56" borderId="16" xfId="936" applyNumberFormat="1" applyFont="1" applyFill="1" applyBorder="1" applyAlignment="1">
      <alignment horizontal="center" vertical="center" wrapText="1"/>
    </xf>
    <xf numFmtId="0" fontId="5" fillId="56" borderId="15" xfId="936" applyFont="1" applyFill="1" applyBorder="1" applyAlignment="1">
      <alignment horizontal="center" vertical="center" wrapText="1"/>
    </xf>
    <xf numFmtId="0" fontId="4" fillId="56" borderId="16" xfId="936" applyFont="1" applyFill="1" applyBorder="1" applyAlignment="1">
      <alignment horizontal="left" vertical="center" wrapText="1"/>
    </xf>
    <xf numFmtId="0" fontId="4" fillId="56" borderId="15" xfId="936" applyFont="1" applyFill="1" applyBorder="1" applyAlignment="1">
      <alignment horizontal="center" vertical="center" wrapText="1"/>
    </xf>
    <xf numFmtId="0" fontId="4" fillId="0" borderId="0" xfId="936" applyFont="1"/>
    <xf numFmtId="0" fontId="9" fillId="56" borderId="19" xfId="936" applyFont="1" applyFill="1" applyBorder="1" applyAlignment="1">
      <alignment horizontal="left" vertical="center"/>
    </xf>
    <xf numFmtId="0" fontId="9" fillId="56" borderId="19" xfId="936" applyFont="1" applyFill="1" applyBorder="1" applyAlignment="1">
      <alignment horizontal="left" vertical="center" wrapText="1"/>
    </xf>
    <xf numFmtId="0" fontId="4" fillId="0" borderId="16" xfId="936" applyFont="1" applyFill="1" applyBorder="1" applyAlignment="1">
      <alignment horizontal="center" vertical="center" wrapText="1"/>
    </xf>
    <xf numFmtId="0" fontId="4" fillId="0" borderId="21" xfId="936" applyFont="1" applyFill="1" applyBorder="1" applyAlignment="1">
      <alignment horizontal="left" vertical="center"/>
    </xf>
    <xf numFmtId="0" fontId="4" fillId="0" borderId="21" xfId="936" applyFont="1" applyFill="1" applyBorder="1" applyAlignment="1">
      <alignment horizontal="left" vertical="center" wrapText="1"/>
    </xf>
    <xf numFmtId="16" fontId="4" fillId="0" borderId="17" xfId="936" applyNumberFormat="1" applyFont="1" applyFill="1" applyBorder="1" applyAlignment="1">
      <alignment horizontal="left" vertical="center" wrapText="1"/>
    </xf>
    <xf numFmtId="0" fontId="4" fillId="0" borderId="0" xfId="936" applyFont="1" applyFill="1" applyAlignment="1">
      <alignment vertical="center" wrapText="1"/>
    </xf>
    <xf numFmtId="0" fontId="4" fillId="0" borderId="16" xfId="936" applyFont="1" applyFill="1" applyBorder="1" applyAlignment="1">
      <alignment horizontal="left" vertical="center"/>
    </xf>
    <xf numFmtId="0" fontId="4" fillId="0" borderId="17" xfId="936" applyFont="1" applyFill="1" applyBorder="1" applyAlignment="1">
      <alignment horizontal="left" vertical="center" wrapText="1"/>
    </xf>
    <xf numFmtId="16" fontId="4" fillId="0" borderId="15" xfId="936" applyNumberFormat="1" applyFont="1" applyFill="1" applyBorder="1" applyAlignment="1">
      <alignment horizontal="left" vertical="center" wrapText="1"/>
    </xf>
    <xf numFmtId="0" fontId="4" fillId="0" borderId="15" xfId="936" applyFont="1" applyFill="1" applyBorder="1" applyAlignment="1">
      <alignment horizontal="left" vertical="center" wrapText="1"/>
    </xf>
    <xf numFmtId="0" fontId="4" fillId="56" borderId="16" xfId="936" applyFont="1" applyFill="1" applyBorder="1" applyAlignment="1">
      <alignment horizontal="center" vertical="center" wrapText="1"/>
    </xf>
    <xf numFmtId="0" fontId="4" fillId="56" borderId="16" xfId="936" applyFont="1" applyFill="1" applyBorder="1" applyAlignment="1">
      <alignment horizontal="left" vertical="center"/>
    </xf>
    <xf numFmtId="0" fontId="4" fillId="0" borderId="17" xfId="936" applyFont="1" applyBorder="1"/>
    <xf numFmtId="0" fontId="4" fillId="56" borderId="21" xfId="936" applyFont="1" applyFill="1" applyBorder="1" applyAlignment="1">
      <alignment horizontal="left" vertical="center" wrapText="1"/>
    </xf>
    <xf numFmtId="0" fontId="4" fillId="56" borderId="15" xfId="936" applyFont="1" applyFill="1" applyBorder="1" applyAlignment="1">
      <alignment horizontal="left" vertical="center" wrapText="1"/>
    </xf>
    <xf numFmtId="0" fontId="4" fillId="56" borderId="25" xfId="936" applyFont="1" applyFill="1" applyBorder="1" applyAlignment="1">
      <alignment horizontal="left" vertical="center"/>
    </xf>
    <xf numFmtId="0" fontId="4" fillId="56" borderId="26" xfId="936" applyFont="1" applyFill="1" applyBorder="1" applyAlignment="1">
      <alignment horizontal="left" vertical="center"/>
    </xf>
    <xf numFmtId="0" fontId="4" fillId="56" borderId="26" xfId="936" applyFont="1" applyFill="1" applyBorder="1" applyAlignment="1">
      <alignment horizontal="left" vertical="center" wrapText="1"/>
    </xf>
    <xf numFmtId="0" fontId="4" fillId="56" borderId="21" xfId="936" applyFont="1" applyFill="1" applyBorder="1" applyAlignment="1">
      <alignment horizontal="left" vertical="center"/>
    </xf>
    <xf numFmtId="0" fontId="4" fillId="56" borderId="17" xfId="936" applyFont="1" applyFill="1" applyBorder="1" applyAlignment="1">
      <alignment horizontal="left" vertical="center" wrapText="1"/>
    </xf>
    <xf numFmtId="16" fontId="4" fillId="56" borderId="15" xfId="936" applyNumberFormat="1" applyFont="1" applyFill="1" applyBorder="1" applyAlignment="1">
      <alignment horizontal="left" vertical="center" wrapText="1"/>
    </xf>
    <xf numFmtId="0" fontId="4" fillId="0" borderId="16" xfId="936" applyFont="1" applyBorder="1"/>
    <xf numFmtId="0" fontId="4" fillId="56" borderId="15" xfId="936" quotePrefix="1" applyFont="1" applyFill="1" applyBorder="1" applyAlignment="1">
      <alignment horizontal="left" vertical="center" wrapText="1"/>
    </xf>
    <xf numFmtId="0" fontId="4" fillId="0" borderId="15" xfId="936" applyFont="1" applyFill="1" applyBorder="1" applyAlignment="1">
      <alignment horizontal="center" vertical="center" wrapText="1"/>
    </xf>
    <xf numFmtId="0" fontId="5" fillId="0" borderId="21" xfId="936" applyFont="1" applyFill="1" applyBorder="1" applyAlignment="1">
      <alignment horizontal="left" vertical="center"/>
    </xf>
    <xf numFmtId="0" fontId="5" fillId="0" borderId="21" xfId="936" applyFont="1" applyFill="1" applyBorder="1" applyAlignment="1">
      <alignment horizontal="left" vertical="center" wrapText="1"/>
    </xf>
    <xf numFmtId="16" fontId="4" fillId="56" borderId="15" xfId="936" quotePrefix="1" applyNumberFormat="1" applyFont="1" applyFill="1" applyBorder="1" applyAlignment="1">
      <alignment horizontal="left" vertical="center" wrapText="1"/>
    </xf>
    <xf numFmtId="0" fontId="5" fillId="56" borderId="0" xfId="936" applyFont="1" applyFill="1" applyBorder="1" applyAlignment="1">
      <alignment horizontal="left" vertical="center" wrapText="1"/>
    </xf>
    <xf numFmtId="0" fontId="4" fillId="56" borderId="0" xfId="936" applyFont="1" applyFill="1" applyBorder="1" applyAlignment="1">
      <alignment horizontal="left" vertical="center" wrapText="1"/>
    </xf>
    <xf numFmtId="0" fontId="4" fillId="56" borderId="0" xfId="936" applyFont="1" applyFill="1" applyBorder="1" applyAlignment="1">
      <alignment vertical="center" wrapText="1"/>
    </xf>
    <xf numFmtId="0" fontId="4" fillId="56" borderId="0" xfId="936" applyFont="1" applyFill="1" applyBorder="1" applyAlignment="1">
      <alignment vertical="center"/>
    </xf>
    <xf numFmtId="0" fontId="6" fillId="56" borderId="0" xfId="936" applyFont="1" applyFill="1" applyBorder="1" applyAlignment="1">
      <alignment vertical="center"/>
    </xf>
    <xf numFmtId="0" fontId="4" fillId="0" borderId="0" xfId="936" applyFont="1" applyFill="1" applyAlignment="1">
      <alignment horizontal="center" vertical="top" wrapText="1"/>
    </xf>
    <xf numFmtId="0" fontId="5" fillId="56" borderId="18" xfId="936" applyFont="1" applyFill="1" applyBorder="1" applyAlignment="1">
      <alignment horizontal="center" vertical="center" wrapText="1"/>
    </xf>
    <xf numFmtId="0" fontId="5" fillId="56" borderId="15" xfId="936" applyFont="1" applyFill="1" applyBorder="1" applyAlignment="1">
      <alignment horizontal="center" vertical="center"/>
    </xf>
    <xf numFmtId="0" fontId="1" fillId="0" borderId="21" xfId="936" applyFont="1" applyBorder="1" applyAlignment="1">
      <alignment horizontal="left" vertical="center" wrapText="1"/>
    </xf>
    <xf numFmtId="0" fontId="3" fillId="0" borderId="0" xfId="936" applyFont="1"/>
    <xf numFmtId="0" fontId="4" fillId="0" borderId="17" xfId="936" applyFont="1" applyFill="1" applyBorder="1" applyAlignment="1">
      <alignment horizontal="left" vertical="center"/>
    </xf>
    <xf numFmtId="0" fontId="4" fillId="0" borderId="16" xfId="936" applyFont="1" applyFill="1" applyBorder="1" applyAlignment="1">
      <alignment vertical="center"/>
    </xf>
    <xf numFmtId="0" fontId="4" fillId="0" borderId="21" xfId="936" applyFont="1" applyFill="1" applyBorder="1" applyAlignment="1">
      <alignment vertical="center"/>
    </xf>
    <xf numFmtId="0" fontId="4" fillId="0" borderId="17" xfId="936" applyFont="1" applyFill="1" applyBorder="1" applyAlignment="1">
      <alignment vertical="center"/>
    </xf>
    <xf numFmtId="0" fontId="4" fillId="0" borderId="16" xfId="936" applyFont="1" applyFill="1" applyBorder="1" applyAlignment="1">
      <alignment horizontal="center" vertical="center"/>
    </xf>
    <xf numFmtId="0" fontId="4" fillId="0" borderId="17" xfId="936" applyFont="1" applyFill="1" applyBorder="1" applyAlignment="1"/>
    <xf numFmtId="0" fontId="5" fillId="0" borderId="17" xfId="936" applyFont="1" applyFill="1" applyBorder="1" applyAlignment="1"/>
    <xf numFmtId="0" fontId="5" fillId="0" borderId="17" xfId="936" applyFont="1" applyBorder="1"/>
    <xf numFmtId="0" fontId="5" fillId="56" borderId="21" xfId="936" applyFont="1" applyFill="1" applyBorder="1" applyAlignment="1">
      <alignment horizontal="left" vertical="center" wrapText="1"/>
    </xf>
    <xf numFmtId="0" fontId="4" fillId="0" borderId="17" xfId="936" applyFont="1" applyBorder="1" applyAlignment="1"/>
    <xf numFmtId="0" fontId="4" fillId="0" borderId="25" xfId="936" applyFont="1" applyFill="1" applyBorder="1" applyAlignment="1">
      <alignment horizontal="left" vertical="center"/>
    </xf>
    <xf numFmtId="0" fontId="4" fillId="0" borderId="26" xfId="936" applyFont="1" applyFill="1" applyBorder="1" applyAlignment="1">
      <alignment horizontal="left" vertical="center"/>
    </xf>
    <xf numFmtId="0" fontId="4" fillId="0" borderId="26" xfId="936" applyFont="1" applyFill="1" applyBorder="1" applyAlignment="1">
      <alignment horizontal="left" vertical="center" wrapText="1"/>
    </xf>
    <xf numFmtId="0" fontId="4" fillId="0" borderId="15" xfId="936" quotePrefix="1" applyFont="1" applyFill="1" applyBorder="1" applyAlignment="1">
      <alignment horizontal="left" vertical="center" wrapText="1"/>
    </xf>
    <xf numFmtId="0" fontId="4" fillId="0" borderId="15" xfId="936" applyFont="1" applyFill="1" applyBorder="1" applyAlignment="1">
      <alignment horizontal="left" vertical="center"/>
    </xf>
    <xf numFmtId="0" fontId="5" fillId="0" borderId="26" xfId="936" applyFont="1" applyFill="1" applyBorder="1" applyAlignment="1">
      <alignment horizontal="left" vertical="center"/>
    </xf>
    <xf numFmtId="0" fontId="9" fillId="0" borderId="16" xfId="936" applyFont="1" applyFill="1" applyBorder="1" applyAlignment="1">
      <alignment horizontal="left" vertical="center"/>
    </xf>
    <xf numFmtId="0" fontId="36" fillId="0" borderId="17" xfId="936" applyFont="1" applyFill="1" applyBorder="1" applyAlignment="1">
      <alignment horizontal="left" vertical="center"/>
    </xf>
    <xf numFmtId="0" fontId="35" fillId="0" borderId="17" xfId="936" applyFont="1" applyFill="1" applyBorder="1" applyAlignment="1">
      <alignment horizontal="left" vertical="center"/>
    </xf>
    <xf numFmtId="16" fontId="4" fillId="0" borderId="15" xfId="936" quotePrefix="1" applyNumberFormat="1" applyFont="1" applyFill="1" applyBorder="1" applyAlignment="1">
      <alignment horizontal="left" vertical="center" wrapText="1"/>
    </xf>
    <xf numFmtId="0" fontId="9" fillId="56" borderId="21" xfId="936" applyFont="1" applyFill="1" applyBorder="1" applyAlignment="1">
      <alignment horizontal="left" vertical="center"/>
    </xf>
    <xf numFmtId="0" fontId="9" fillId="56" borderId="21" xfId="936" applyFont="1" applyFill="1" applyBorder="1" applyAlignment="1">
      <alignment horizontal="left" vertical="center" wrapText="1"/>
    </xf>
    <xf numFmtId="0" fontId="4" fillId="56" borderId="0" xfId="936" applyFont="1" applyFill="1" applyAlignment="1">
      <alignment horizontal="left" vertical="center"/>
    </xf>
    <xf numFmtId="0" fontId="1" fillId="0" borderId="0" xfId="936" applyFont="1" applyAlignment="1"/>
    <xf numFmtId="0" fontId="1" fillId="0" borderId="29" xfId="936" applyFont="1" applyBorder="1" applyAlignment="1"/>
    <xf numFmtId="0" fontId="1" fillId="0" borderId="0" xfId="936" applyFont="1" applyBorder="1" applyAlignment="1"/>
    <xf numFmtId="0" fontId="4" fillId="56" borderId="0" xfId="936" applyFont="1" applyFill="1" applyAlignment="1">
      <alignment horizontal="center" vertical="top" wrapText="1"/>
    </xf>
    <xf numFmtId="0" fontId="4" fillId="0" borderId="0" xfId="936" applyFont="1" applyFill="1" applyAlignment="1">
      <alignment horizontal="left" vertical="center"/>
    </xf>
    <xf numFmtId="0" fontId="1" fillId="0" borderId="0" xfId="936" applyFont="1" applyFill="1" applyAlignment="1"/>
    <xf numFmtId="0" fontId="1" fillId="0" borderId="29" xfId="936" applyFont="1" applyFill="1" applyBorder="1" applyAlignment="1"/>
    <xf numFmtId="0" fontId="1" fillId="0" borderId="0" xfId="936" applyFont="1" applyFill="1" applyBorder="1" applyAlignment="1"/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16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34" fillId="0" borderId="16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56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56" borderId="16" xfId="0" applyFont="1" applyFill="1" applyBorder="1"/>
    <xf numFmtId="0" fontId="4" fillId="56" borderId="17" xfId="0" applyFont="1" applyFill="1" applyBorder="1"/>
    <xf numFmtId="0" fontId="4" fillId="56" borderId="21" xfId="0" applyFont="1" applyFill="1" applyBorder="1" applyAlignment="1">
      <alignment horizontal="center" wrapText="1"/>
    </xf>
    <xf numFmtId="0" fontId="4" fillId="56" borderId="15" xfId="0" applyFont="1" applyFill="1" applyBorder="1" applyAlignment="1">
      <alignment horizontal="center" vertical="top" wrapText="1"/>
    </xf>
    <xf numFmtId="0" fontId="5" fillId="56" borderId="15" xfId="0" applyFont="1" applyFill="1" applyBorder="1" applyAlignment="1">
      <alignment horizontal="center" vertical="center"/>
    </xf>
    <xf numFmtId="0" fontId="5" fillId="56" borderId="19" xfId="0" applyFont="1" applyFill="1" applyBorder="1" applyAlignment="1">
      <alignment horizontal="left" wrapText="1"/>
    </xf>
    <xf numFmtId="0" fontId="4" fillId="56" borderId="15" xfId="0" applyFont="1" applyFill="1" applyBorder="1" applyAlignment="1">
      <alignment horizontal="left" vertical="top" wrapText="1"/>
    </xf>
    <xf numFmtId="0" fontId="5" fillId="56" borderId="16" xfId="0" applyFont="1" applyFill="1" applyBorder="1" applyAlignment="1">
      <alignment horizontal="left"/>
    </xf>
    <xf numFmtId="0" fontId="5" fillId="56" borderId="17" xfId="0" applyFont="1" applyFill="1" applyBorder="1"/>
    <xf numFmtId="0" fontId="5" fillId="56" borderId="21" xfId="0" applyFont="1" applyFill="1" applyBorder="1" applyAlignment="1">
      <alignment horizontal="left" wrapText="1" indent="1"/>
    </xf>
    <xf numFmtId="0" fontId="4" fillId="56" borderId="15" xfId="0" applyFont="1" applyFill="1" applyBorder="1" applyAlignment="1">
      <alignment horizontal="left" wrapText="1"/>
    </xf>
    <xf numFmtId="0" fontId="4" fillId="56" borderId="15" xfId="0" quotePrefix="1" applyFont="1" applyFill="1" applyBorder="1" applyAlignment="1">
      <alignment horizontal="left" vertical="top" wrapText="1"/>
    </xf>
    <xf numFmtId="49" fontId="4" fillId="56" borderId="16" xfId="0" applyNumberFormat="1" applyFont="1" applyFill="1" applyBorder="1" applyAlignment="1">
      <alignment horizontal="center" vertical="center"/>
    </xf>
    <xf numFmtId="0" fontId="4" fillId="56" borderId="16" xfId="0" applyFont="1" applyFill="1" applyBorder="1" applyAlignment="1">
      <alignment horizontal="left"/>
    </xf>
    <xf numFmtId="0" fontId="4" fillId="56" borderId="21" xfId="0" applyFont="1" applyFill="1" applyBorder="1" applyAlignment="1">
      <alignment wrapText="1"/>
    </xf>
    <xf numFmtId="49" fontId="4" fillId="56" borderId="15" xfId="0" applyNumberFormat="1" applyFont="1" applyFill="1" applyBorder="1" applyAlignment="1">
      <alignment horizontal="center" vertical="center"/>
    </xf>
    <xf numFmtId="0" fontId="5" fillId="56" borderId="23" xfId="0" applyFont="1" applyFill="1" applyBorder="1" applyAlignment="1">
      <alignment horizontal="center" vertical="center"/>
    </xf>
    <xf numFmtId="0" fontId="5" fillId="56" borderId="26" xfId="0" applyFont="1" applyFill="1" applyBorder="1" applyAlignment="1">
      <alignment wrapText="1"/>
    </xf>
    <xf numFmtId="0" fontId="4" fillId="56" borderId="16" xfId="0" applyFont="1" applyFill="1" applyBorder="1" applyAlignment="1"/>
    <xf numFmtId="0" fontId="5" fillId="56" borderId="16" xfId="0" applyFont="1" applyFill="1" applyBorder="1" applyAlignment="1"/>
    <xf numFmtId="0" fontId="5" fillId="56" borderId="21" xfId="0" applyFont="1" applyFill="1" applyBorder="1" applyAlignment="1"/>
    <xf numFmtId="0" fontId="5" fillId="56" borderId="21" xfId="0" applyFont="1" applyFill="1" applyBorder="1" applyAlignment="1">
      <alignment wrapText="1"/>
    </xf>
    <xf numFmtId="16" fontId="4" fillId="56" borderId="15" xfId="0" applyNumberFormat="1" applyFont="1" applyFill="1" applyBorder="1" applyAlignment="1">
      <alignment horizontal="left" vertical="top" wrapText="1"/>
    </xf>
    <xf numFmtId="16" fontId="4" fillId="56" borderId="15" xfId="0" applyNumberFormat="1" applyFont="1" applyFill="1" applyBorder="1" applyAlignment="1">
      <alignment horizontal="center" vertical="center" wrapText="1"/>
    </xf>
    <xf numFmtId="0" fontId="4" fillId="56" borderId="17" xfId="0" applyFont="1" applyFill="1" applyBorder="1" applyAlignment="1">
      <alignment horizontal="left" wrapText="1"/>
    </xf>
    <xf numFmtId="0" fontId="4" fillId="0" borderId="21" xfId="0" applyFont="1" applyBorder="1" applyAlignment="1">
      <alignment wrapText="1"/>
    </xf>
    <xf numFmtId="16" fontId="4" fillId="0" borderId="15" xfId="0" applyNumberFormat="1" applyFont="1" applyFill="1" applyBorder="1" applyAlignment="1">
      <alignment horizontal="left" vertical="top" wrapText="1"/>
    </xf>
    <xf numFmtId="16" fontId="4" fillId="0" borderId="15" xfId="0" applyNumberFormat="1" applyFont="1" applyFill="1" applyBorder="1" applyAlignment="1">
      <alignment horizontal="center" vertical="center" wrapText="1"/>
    </xf>
    <xf numFmtId="0" fontId="4" fillId="56" borderId="21" xfId="0" applyFont="1" applyFill="1" applyBorder="1" applyAlignment="1"/>
    <xf numFmtId="16" fontId="4" fillId="56" borderId="15" xfId="0" quotePrefix="1" applyNumberFormat="1" applyFont="1" applyFill="1" applyBorder="1" applyAlignment="1">
      <alignment horizontal="left" vertical="top" wrapText="1"/>
    </xf>
    <xf numFmtId="16" fontId="4" fillId="56" borderId="15" xfId="0" quotePrefix="1" applyNumberFormat="1" applyFont="1" applyFill="1" applyBorder="1" applyAlignment="1">
      <alignment horizontal="center" vertical="center" wrapText="1"/>
    </xf>
    <xf numFmtId="0" fontId="5" fillId="56" borderId="21" xfId="0" applyFont="1" applyFill="1" applyBorder="1" applyAlignment="1">
      <alignment horizontal="left"/>
    </xf>
    <xf numFmtId="0" fontId="4" fillId="56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4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6" fontId="4" fillId="0" borderId="12" xfId="0" quotePrefix="1" applyNumberFormat="1" applyFont="1" applyFill="1" applyBorder="1" applyAlignment="1">
      <alignment horizontal="center" vertical="center" wrapText="1"/>
    </xf>
    <xf numFmtId="16" fontId="4" fillId="0" borderId="12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86" fillId="0" borderId="0" xfId="0" applyFont="1" applyFill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87" fillId="0" borderId="0" xfId="0" applyFont="1" applyFill="1" applyAlignment="1">
      <alignment horizontal="left" vertical="center"/>
    </xf>
    <xf numFmtId="0" fontId="87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vertical="center" wrapText="1"/>
    </xf>
    <xf numFmtId="0" fontId="33" fillId="0" borderId="0" xfId="0" applyFont="1" applyFill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0" fillId="0" borderId="15" xfId="0" applyBorder="1"/>
    <xf numFmtId="0" fontId="15" fillId="0" borderId="0" xfId="933" applyFont="1" applyAlignment="1">
      <alignment vertical="center"/>
    </xf>
    <xf numFmtId="0" fontId="48" fillId="0" borderId="15" xfId="933" applyFont="1" applyBorder="1" applyAlignment="1">
      <alignment horizontal="center" vertical="center" wrapText="1"/>
    </xf>
    <xf numFmtId="0" fontId="48" fillId="0" borderId="15" xfId="933" applyFont="1" applyFill="1" applyBorder="1" applyAlignment="1">
      <alignment horizontal="center" vertical="center" wrapText="1"/>
    </xf>
    <xf numFmtId="0" fontId="15" fillId="0" borderId="15" xfId="933" applyFont="1" applyBorder="1" applyAlignment="1">
      <alignment horizontal="center" vertical="center" wrapText="1"/>
    </xf>
    <xf numFmtId="0" fontId="15" fillId="0" borderId="15" xfId="933" applyFont="1" applyBorder="1" applyAlignment="1">
      <alignment horizontal="left" vertical="center" wrapText="1"/>
    </xf>
    <xf numFmtId="0" fontId="15" fillId="0" borderId="0" xfId="933" applyFont="1" applyFill="1" applyAlignment="1">
      <alignment vertical="center"/>
    </xf>
    <xf numFmtId="0" fontId="15" fillId="0" borderId="29" xfId="933" applyFont="1" applyBorder="1" applyAlignment="1">
      <alignment vertical="center"/>
    </xf>
    <xf numFmtId="0" fontId="15" fillId="0" borderId="0" xfId="933" applyFont="1" applyAlignment="1">
      <alignment horizontal="center" vertical="center"/>
    </xf>
    <xf numFmtId="0" fontId="48" fillId="0" borderId="0" xfId="933" applyFont="1" applyAlignment="1">
      <alignment vertical="center"/>
    </xf>
    <xf numFmtId="0" fontId="48" fillId="0" borderId="0" xfId="933" applyFont="1" applyAlignment="1">
      <alignment horizontal="center" vertical="center" wrapText="1"/>
    </xf>
    <xf numFmtId="0" fontId="48" fillId="0" borderId="21" xfId="933" applyFont="1" applyFill="1" applyBorder="1" applyAlignment="1">
      <alignment horizontal="center" vertical="center" wrapText="1"/>
    </xf>
    <xf numFmtId="0" fontId="4" fillId="0" borderId="15" xfId="933" applyFont="1" applyBorder="1" applyAlignment="1">
      <alignment horizontal="center" vertical="center" wrapText="1"/>
    </xf>
    <xf numFmtId="0" fontId="4" fillId="0" borderId="15" xfId="933" applyFont="1" applyFill="1" applyBorder="1" applyAlignment="1">
      <alignment horizontal="center" vertical="center" wrapText="1"/>
    </xf>
    <xf numFmtId="0" fontId="4" fillId="0" borderId="23" xfId="933" applyNumberFormat="1" applyFont="1" applyFill="1" applyBorder="1" applyAlignment="1">
      <alignment horizontal="center" vertical="center" wrapText="1"/>
    </xf>
    <xf numFmtId="0" fontId="48" fillId="0" borderId="15" xfId="933" applyFont="1" applyBorder="1" applyAlignment="1">
      <alignment horizontal="left" vertical="center" wrapText="1"/>
    </xf>
    <xf numFmtId="0" fontId="0" fillId="56" borderId="0" xfId="0" applyFill="1" applyBorder="1"/>
    <xf numFmtId="0" fontId="50" fillId="56" borderId="0" xfId="0" applyFont="1" applyFill="1" applyBorder="1" applyAlignment="1">
      <alignment horizontal="left"/>
    </xf>
    <xf numFmtId="0" fontId="0" fillId="0" borderId="0" xfId="0" applyBorder="1" applyAlignment="1"/>
    <xf numFmtId="0" fontId="6" fillId="56" borderId="0" xfId="0" applyFont="1" applyFill="1" applyBorder="1" applyAlignment="1"/>
    <xf numFmtId="0" fontId="33" fillId="56" borderId="0" xfId="0" applyFont="1" applyFill="1" applyAlignment="1">
      <alignment horizontal="center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/>
    <xf numFmtId="0" fontId="5" fillId="0" borderId="22" xfId="0" applyFont="1" applyBorder="1"/>
    <xf numFmtId="0" fontId="7" fillId="0" borderId="0" xfId="0" applyFont="1"/>
    <xf numFmtId="0" fontId="4" fillId="56" borderId="21" xfId="0" applyFont="1" applyFill="1" applyBorder="1"/>
    <xf numFmtId="0" fontId="4" fillId="56" borderId="15" xfId="0" applyFont="1" applyFill="1" applyBorder="1" applyAlignment="1">
      <alignment horizontal="left" wrapText="1" indent="1"/>
    </xf>
    <xf numFmtId="49" fontId="4" fillId="0" borderId="15" xfId="0" applyNumberFormat="1" applyFont="1" applyBorder="1"/>
    <xf numFmtId="49" fontId="4" fillId="0" borderId="19" xfId="0" applyNumberFormat="1" applyFont="1" applyBorder="1"/>
    <xf numFmtId="49" fontId="4" fillId="56" borderId="20" xfId="0" applyNumberFormat="1" applyFont="1" applyFill="1" applyBorder="1"/>
    <xf numFmtId="0" fontId="4" fillId="0" borderId="22" xfId="0" applyFont="1" applyBorder="1" applyAlignment="1">
      <alignment wrapText="1"/>
    </xf>
    <xf numFmtId="49" fontId="4" fillId="56" borderId="23" xfId="0" applyNumberFormat="1" applyFont="1" applyFill="1" applyBorder="1"/>
    <xf numFmtId="49" fontId="4" fillId="56" borderId="16" xfId="0" applyNumberFormat="1" applyFont="1" applyFill="1" applyBorder="1"/>
    <xf numFmtId="49" fontId="4" fillId="56" borderId="21" xfId="0" applyNumberFormat="1" applyFont="1" applyFill="1" applyBorder="1"/>
    <xf numFmtId="49" fontId="4" fillId="56" borderId="15" xfId="0" applyNumberFormat="1" applyFont="1" applyFill="1" applyBorder="1"/>
    <xf numFmtId="0" fontId="4" fillId="56" borderId="15" xfId="0" applyFont="1" applyFill="1" applyBorder="1" applyAlignment="1">
      <alignment wrapText="1"/>
    </xf>
    <xf numFmtId="0" fontId="90" fillId="56" borderId="15" xfId="0" applyFont="1" applyFill="1" applyBorder="1" applyAlignment="1">
      <alignment wrapText="1"/>
    </xf>
    <xf numFmtId="49" fontId="4" fillId="56" borderId="15" xfId="0" applyNumberFormat="1" applyFont="1" applyFill="1" applyBorder="1" applyAlignment="1">
      <alignment vertical="center"/>
    </xf>
    <xf numFmtId="0" fontId="4" fillId="0" borderId="15" xfId="0" applyFont="1" applyBorder="1" applyAlignment="1">
      <alignment wrapText="1"/>
    </xf>
    <xf numFmtId="49" fontId="5" fillId="0" borderId="15" xfId="0" applyNumberFormat="1" applyFont="1" applyFill="1" applyBorder="1" applyAlignment="1">
      <alignment horizontal="left" vertical="center"/>
    </xf>
    <xf numFmtId="16" fontId="4" fillId="0" borderId="16" xfId="0" applyNumberFormat="1" applyFont="1" applyBorder="1"/>
    <xf numFmtId="16" fontId="4" fillId="56" borderId="16" xfId="0" applyNumberFormat="1" applyFont="1" applyFill="1" applyBorder="1"/>
    <xf numFmtId="16" fontId="4" fillId="56" borderId="17" xfId="0" applyNumberFormat="1" applyFont="1" applyFill="1" applyBorder="1"/>
    <xf numFmtId="0" fontId="4" fillId="0" borderId="16" xfId="0" applyFont="1" applyBorder="1"/>
    <xf numFmtId="0" fontId="4" fillId="0" borderId="21" xfId="0" applyFont="1" applyBorder="1" applyAlignment="1">
      <alignment vertical="top" wrapText="1"/>
    </xf>
    <xf numFmtId="49" fontId="4" fillId="0" borderId="16" xfId="0" applyNumberFormat="1" applyFont="1" applyBorder="1"/>
    <xf numFmtId="49" fontId="4" fillId="56" borderId="17" xfId="0" applyNumberFormat="1" applyFont="1" applyFill="1" applyBorder="1"/>
    <xf numFmtId="49" fontId="4" fillId="0" borderId="15" xfId="0" applyNumberFormat="1" applyFont="1" applyFill="1" applyBorder="1"/>
    <xf numFmtId="0" fontId="33" fillId="0" borderId="0" xfId="932" applyFont="1" applyFill="1" applyAlignment="1">
      <alignment vertical="center"/>
    </xf>
    <xf numFmtId="0" fontId="4" fillId="0" borderId="12" xfId="932" applyFont="1" applyFill="1" applyBorder="1" applyAlignment="1">
      <alignment vertical="center" wrapText="1"/>
    </xf>
    <xf numFmtId="0" fontId="4" fillId="0" borderId="31" xfId="932" applyFont="1" applyFill="1" applyBorder="1" applyAlignment="1">
      <alignment vertical="center" wrapText="1"/>
    </xf>
    <xf numFmtId="0" fontId="4" fillId="0" borderId="15" xfId="932" applyFont="1" applyFill="1" applyBorder="1" applyAlignment="1">
      <alignment horizontal="center" vertical="center"/>
    </xf>
    <xf numFmtId="0" fontId="4" fillId="0" borderId="12" xfId="932" applyFont="1" applyFill="1" applyBorder="1" applyAlignment="1">
      <alignment horizontal="center" vertical="center" wrapText="1"/>
    </xf>
    <xf numFmtId="0" fontId="4" fillId="0" borderId="31" xfId="932" applyFont="1" applyFill="1" applyBorder="1" applyAlignment="1">
      <alignment horizontal="center" vertical="center" wrapText="1"/>
    </xf>
    <xf numFmtId="0" fontId="5" fillId="0" borderId="12" xfId="932" applyFont="1" applyFill="1" applyBorder="1" applyAlignment="1">
      <alignment horizontal="center" vertical="center" wrapText="1"/>
    </xf>
    <xf numFmtId="0" fontId="5" fillId="0" borderId="31" xfId="932" applyFont="1" applyFill="1" applyBorder="1" applyAlignment="1">
      <alignment horizontal="center" vertical="center" wrapText="1"/>
    </xf>
    <xf numFmtId="0" fontId="5" fillId="0" borderId="15" xfId="932" applyFont="1" applyFill="1" applyBorder="1" applyAlignment="1">
      <alignment vertical="center" wrapText="1"/>
    </xf>
    <xf numFmtId="0" fontId="5" fillId="0" borderId="0" xfId="932" applyFont="1" applyFill="1" applyAlignment="1">
      <alignment vertical="center"/>
    </xf>
    <xf numFmtId="0" fontId="5" fillId="0" borderId="0" xfId="932" applyFont="1" applyFill="1" applyAlignment="1">
      <alignment vertical="center" wrapText="1"/>
    </xf>
    <xf numFmtId="0" fontId="4" fillId="0" borderId="0" xfId="936" applyFont="1" applyFill="1" applyAlignment="1">
      <alignment vertical="center" wrapText="1"/>
    </xf>
    <xf numFmtId="0" fontId="3" fillId="0" borderId="15" xfId="934" applyFont="1" applyBorder="1" applyAlignment="1">
      <alignment vertical="center" wrapText="1"/>
    </xf>
    <xf numFmtId="0" fontId="21" fillId="0" borderId="0" xfId="934" applyFont="1" applyAlignment="1">
      <alignment vertical="center"/>
    </xf>
    <xf numFmtId="0" fontId="24" fillId="0" borderId="15" xfId="934" applyFont="1" applyBorder="1" applyAlignment="1">
      <alignment vertical="center"/>
    </xf>
    <xf numFmtId="0" fontId="5" fillId="0" borderId="15" xfId="935" applyFont="1" applyBorder="1" applyAlignment="1">
      <alignment horizontal="center" vertical="center" wrapText="1"/>
    </xf>
    <xf numFmtId="0" fontId="34" fillId="0" borderId="0" xfId="285"/>
    <xf numFmtId="0" fontId="15" fillId="0" borderId="0" xfId="1089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8" fillId="0" borderId="15" xfId="933" applyFont="1" applyBorder="1" applyAlignment="1">
      <alignment horizontal="center" vertical="center" wrapText="1"/>
    </xf>
    <xf numFmtId="0" fontId="48" fillId="0" borderId="0" xfId="933" applyFont="1" applyAlignment="1">
      <alignment vertical="center"/>
    </xf>
    <xf numFmtId="2" fontId="5" fillId="0" borderId="15" xfId="0" applyNumberFormat="1" applyFont="1" applyBorder="1" applyAlignment="1">
      <alignment horizontal="center" vertical="center" wrapText="1"/>
    </xf>
    <xf numFmtId="0" fontId="5" fillId="56" borderId="15" xfId="0" applyFont="1" applyFill="1" applyBorder="1" applyAlignment="1">
      <alignment vertical="center" wrapText="1"/>
    </xf>
    <xf numFmtId="0" fontId="94" fillId="56" borderId="15" xfId="0" applyFont="1" applyFill="1" applyBorder="1" applyAlignment="1">
      <alignment vertical="center" wrapText="1"/>
    </xf>
    <xf numFmtId="2" fontId="2" fillId="0" borderId="15" xfId="0" applyNumberFormat="1" applyFont="1" applyFill="1" applyBorder="1" applyAlignment="1">
      <alignment vertical="center" wrapText="1"/>
    </xf>
    <xf numFmtId="2" fontId="2" fillId="0" borderId="15" xfId="934" applyNumberFormat="1" applyFont="1" applyBorder="1" applyAlignment="1">
      <alignment vertical="center"/>
    </xf>
    <xf numFmtId="2" fontId="3" fillId="0" borderId="15" xfId="934" applyNumberFormat="1" applyFont="1" applyBorder="1" applyAlignment="1">
      <alignment vertical="center"/>
    </xf>
    <xf numFmtId="2" fontId="3" fillId="0" borderId="15" xfId="934" applyNumberFormat="1" applyFont="1" applyBorder="1" applyAlignment="1">
      <alignment vertical="center" wrapText="1"/>
    </xf>
    <xf numFmtId="0" fontId="4" fillId="0" borderId="15" xfId="935" applyFont="1" applyBorder="1" applyAlignment="1">
      <alignment horizontal="center" vertical="center"/>
    </xf>
    <xf numFmtId="0" fontId="5" fillId="0" borderId="15" xfId="935" applyFont="1" applyBorder="1" applyAlignment="1">
      <alignment horizontal="center" vertical="center"/>
    </xf>
    <xf numFmtId="2" fontId="4" fillId="56" borderId="15" xfId="936" applyNumberFormat="1" applyFont="1" applyFill="1" applyBorder="1" applyAlignment="1">
      <alignment vertical="center" wrapText="1"/>
    </xf>
    <xf numFmtId="2" fontId="5" fillId="56" borderId="15" xfId="936" applyNumberFormat="1" applyFont="1" applyFill="1" applyBorder="1" applyAlignment="1">
      <alignment vertical="center" wrapText="1"/>
    </xf>
    <xf numFmtId="2" fontId="4" fillId="0" borderId="15" xfId="936" applyNumberFormat="1" applyFont="1" applyFill="1" applyBorder="1" applyAlignment="1">
      <alignment vertical="center" wrapText="1"/>
    </xf>
    <xf numFmtId="2" fontId="5" fillId="0" borderId="15" xfId="936" applyNumberFormat="1" applyFont="1" applyFill="1" applyBorder="1" applyAlignment="1">
      <alignment vertical="center" wrapText="1"/>
    </xf>
    <xf numFmtId="2" fontId="94" fillId="56" borderId="15" xfId="936" applyNumberFormat="1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2" fontId="6" fillId="0" borderId="15" xfId="0" applyNumberFormat="1" applyFont="1" applyBorder="1" applyAlignment="1">
      <alignment horizontal="right" vertical="top" wrapText="1"/>
    </xf>
    <xf numFmtId="2" fontId="50" fillId="0" borderId="15" xfId="0" applyNumberFormat="1" applyFont="1" applyBorder="1" applyAlignment="1">
      <alignment horizontal="right" vertical="top" wrapText="1"/>
    </xf>
    <xf numFmtId="0" fontId="33" fillId="56" borderId="0" xfId="0" applyFont="1" applyFill="1"/>
    <xf numFmtId="14" fontId="33" fillId="56" borderId="0" xfId="0" applyNumberFormat="1" applyFont="1" applyFill="1"/>
    <xf numFmtId="0" fontId="33" fillId="56" borderId="0" xfId="0" applyFont="1" applyFill="1" applyAlignment="1">
      <alignment vertical="center"/>
    </xf>
    <xf numFmtId="14" fontId="33" fillId="56" borderId="0" xfId="0" applyNumberFormat="1" applyFont="1" applyFill="1" applyAlignment="1">
      <alignment vertical="center"/>
    </xf>
    <xf numFmtId="14" fontId="5" fillId="56" borderId="0" xfId="0" applyNumberFormat="1" applyFont="1" applyFill="1"/>
    <xf numFmtId="2" fontId="4" fillId="56" borderId="15" xfId="0" applyNumberFormat="1" applyFont="1" applyFill="1" applyBorder="1" applyAlignment="1">
      <alignment horizontal="center" vertical="top" wrapText="1"/>
    </xf>
    <xf numFmtId="2" fontId="5" fillId="56" borderId="15" xfId="0" applyNumberFormat="1" applyFont="1" applyFill="1" applyBorder="1" applyAlignment="1">
      <alignment horizontal="center" vertical="top" wrapText="1"/>
    </xf>
    <xf numFmtId="2" fontId="4" fillId="56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12" xfId="932" applyFont="1" applyFill="1" applyBorder="1" applyAlignment="1">
      <alignment vertical="center" wrapText="1"/>
    </xf>
    <xf numFmtId="14" fontId="33" fillId="0" borderId="0" xfId="932" applyNumberFormat="1" applyFont="1" applyFill="1" applyAlignment="1">
      <alignment horizontal="center" vertical="center"/>
    </xf>
    <xf numFmtId="14" fontId="48" fillId="0" borderId="0" xfId="933" applyNumberFormat="1" applyFont="1" applyAlignment="1">
      <alignment vertical="center"/>
    </xf>
    <xf numFmtId="2" fontId="48" fillId="0" borderId="15" xfId="933" applyNumberFormat="1" applyFont="1" applyBorder="1" applyAlignment="1">
      <alignment horizontal="justify" vertical="center" wrapText="1"/>
    </xf>
    <xf numFmtId="2" fontId="15" fillId="0" borderId="15" xfId="933" applyNumberFormat="1" applyFont="1" applyBorder="1" applyAlignment="1">
      <alignment horizontal="justify" vertical="center" wrapText="1"/>
    </xf>
    <xf numFmtId="2" fontId="0" fillId="0" borderId="15" xfId="0" applyNumberFormat="1" applyBorder="1"/>
    <xf numFmtId="0" fontId="33" fillId="0" borderId="15" xfId="0" applyFont="1" applyBorder="1"/>
    <xf numFmtId="2" fontId="33" fillId="0" borderId="15" xfId="0" applyNumberFormat="1" applyFont="1" applyBorder="1"/>
    <xf numFmtId="2" fontId="4" fillId="0" borderId="12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12" fillId="0" borderId="0" xfId="934" applyAlignment="1">
      <alignment vertical="center"/>
    </xf>
    <xf numFmtId="0" fontId="4" fillId="0" borderId="0" xfId="934" applyFont="1" applyAlignment="1">
      <alignment horizontal="center" vertical="center"/>
    </xf>
    <xf numFmtId="0" fontId="4" fillId="56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56" borderId="0" xfId="0" applyFont="1" applyFill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0" xfId="936" applyFont="1" applyFill="1" applyAlignment="1"/>
    <xf numFmtId="0" fontId="0" fillId="0" borderId="0" xfId="936" applyFont="1" applyAlignment="1"/>
    <xf numFmtId="0" fontId="6" fillId="0" borderId="0" xfId="0" applyFont="1" applyBorder="1" applyAlignment="1">
      <alignment horizontal="right" vertical="top" wrapText="1"/>
    </xf>
    <xf numFmtId="0" fontId="50" fillId="0" borderId="0" xfId="0" applyFont="1" applyBorder="1" applyAlignment="1">
      <alignment horizontal="right" wrapText="1"/>
    </xf>
    <xf numFmtId="2" fontId="6" fillId="0" borderId="0" xfId="0" applyNumberFormat="1" applyFont="1" applyBorder="1" applyAlignment="1">
      <alignment horizontal="right" vertical="top" wrapText="1"/>
    </xf>
    <xf numFmtId="0" fontId="50" fillId="0" borderId="0" xfId="0" applyFont="1" applyBorder="1" applyAlignment="1">
      <alignment horizontal="right" vertical="top" wrapText="1"/>
    </xf>
    <xf numFmtId="2" fontId="50" fillId="0" borderId="0" xfId="0" applyNumberFormat="1" applyFont="1" applyBorder="1" applyAlignment="1">
      <alignment horizontal="right" vertical="top" wrapText="1"/>
    </xf>
    <xf numFmtId="0" fontId="50" fillId="0" borderId="0" xfId="0" applyFont="1" applyBorder="1" applyAlignment="1">
      <alignment vertical="top" wrapText="1"/>
    </xf>
    <xf numFmtId="0" fontId="5" fillId="56" borderId="0" xfId="0" applyFont="1" applyFill="1" applyAlignment="1">
      <alignment horizontal="right" vertical="center"/>
    </xf>
    <xf numFmtId="0" fontId="4" fillId="56" borderId="0" xfId="0" applyFont="1" applyFill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5" fillId="0" borderId="16" xfId="0" applyFont="1" applyFill="1" applyBorder="1"/>
    <xf numFmtId="0" fontId="5" fillId="0" borderId="21" xfId="0" applyFont="1" applyFill="1" applyBorder="1"/>
    <xf numFmtId="0" fontId="4" fillId="0" borderId="0" xfId="0" applyFo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5" fillId="56" borderId="15" xfId="0" applyFont="1" applyFill="1" applyBorder="1" applyAlignment="1">
      <alignment horizontal="center" vertical="center" wrapText="1"/>
    </xf>
    <xf numFmtId="0" fontId="4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0" fillId="56" borderId="0" xfId="0" applyFill="1" applyAlignment="1">
      <alignment horizontal="center" vertical="center" wrapText="1"/>
    </xf>
    <xf numFmtId="0" fontId="0" fillId="56" borderId="0" xfId="0" applyFill="1" applyAlignment="1">
      <alignment vertical="center" wrapText="1"/>
    </xf>
    <xf numFmtId="0" fontId="4" fillId="56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vertical="center" wrapText="1"/>
    </xf>
    <xf numFmtId="0" fontId="20" fillId="0" borderId="0" xfId="934" applyFon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56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56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56" borderId="16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56" borderId="0" xfId="0" applyFill="1" applyAlignment="1">
      <alignment horizontal="left" vertical="center" wrapText="1"/>
    </xf>
    <xf numFmtId="0" fontId="6" fillId="56" borderId="0" xfId="0" applyFont="1" applyFill="1" applyBorder="1" applyAlignment="1">
      <alignment wrapText="1"/>
    </xf>
    <xf numFmtId="0" fontId="11" fillId="0" borderId="0" xfId="0" applyFont="1" applyAlignment="1"/>
    <xf numFmtId="0" fontId="6" fillId="56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33" fillId="56" borderId="0" xfId="0" applyFont="1" applyFill="1" applyAlignment="1">
      <alignment horizontal="center" vertical="center" wrapText="1"/>
    </xf>
    <xf numFmtId="0" fontId="33" fillId="56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6" fillId="56" borderId="0" xfId="0" applyFont="1" applyFill="1" applyBorder="1" applyAlignment="1">
      <alignment horizontal="left" vertical="center" wrapText="1"/>
    </xf>
    <xf numFmtId="0" fontId="4" fillId="0" borderId="0" xfId="934" applyFont="1" applyAlignment="1">
      <alignment horizontal="left" vertical="center"/>
    </xf>
    <xf numFmtId="0" fontId="4" fillId="0" borderId="0" xfId="934" applyFont="1" applyAlignment="1">
      <alignment horizontal="center" vertical="top" wrapText="1"/>
    </xf>
    <xf numFmtId="0" fontId="4" fillId="0" borderId="0" xfId="934" applyFont="1" applyBorder="1" applyAlignment="1">
      <alignment horizontal="left" vertical="top" wrapText="1"/>
    </xf>
    <xf numFmtId="0" fontId="3" fillId="0" borderId="0" xfId="934" applyFont="1" applyBorder="1" applyAlignment="1">
      <alignment horizontal="left" vertical="center" wrapText="1"/>
    </xf>
    <xf numFmtId="0" fontId="4" fillId="0" borderId="0" xfId="934" applyFont="1" applyFill="1" applyAlignment="1">
      <alignment horizontal="left" vertical="center"/>
    </xf>
    <xf numFmtId="0" fontId="4" fillId="0" borderId="0" xfId="934" applyFont="1" applyFill="1" applyAlignment="1">
      <alignment horizontal="center" vertical="top" wrapText="1"/>
    </xf>
    <xf numFmtId="0" fontId="4" fillId="0" borderId="0" xfId="934" applyFont="1" applyFill="1" applyBorder="1" applyAlignment="1">
      <alignment horizontal="left" vertical="top" wrapText="1"/>
    </xf>
    <xf numFmtId="0" fontId="4" fillId="0" borderId="0" xfId="934" applyFont="1" applyFill="1" applyBorder="1" applyAlignment="1">
      <alignment horizontal="left" vertical="center" wrapText="1"/>
    </xf>
    <xf numFmtId="0" fontId="3" fillId="0" borderId="15" xfId="934" applyFont="1" applyBorder="1" applyAlignment="1">
      <alignment horizontal="left" vertical="center" wrapText="1"/>
    </xf>
    <xf numFmtId="0" fontId="23" fillId="0" borderId="15" xfId="934" applyFont="1" applyBorder="1" applyAlignment="1">
      <alignment vertical="center"/>
    </xf>
    <xf numFmtId="0" fontId="3" fillId="0" borderId="15" xfId="934" applyFont="1" applyBorder="1" applyAlignment="1">
      <alignment vertical="center" wrapText="1"/>
    </xf>
    <xf numFmtId="0" fontId="23" fillId="0" borderId="15" xfId="934" applyFont="1" applyBorder="1" applyAlignment="1">
      <alignment vertical="center" wrapText="1"/>
    </xf>
    <xf numFmtId="0" fontId="2" fillId="0" borderId="16" xfId="934" applyFont="1" applyBorder="1" applyAlignment="1">
      <alignment horizontal="left" vertical="center"/>
    </xf>
    <xf numFmtId="0" fontId="24" fillId="0" borderId="17" xfId="934" applyFont="1" applyBorder="1" applyAlignment="1">
      <alignment vertical="center"/>
    </xf>
    <xf numFmtId="0" fontId="24" fillId="0" borderId="21" xfId="934" applyFont="1" applyBorder="1" applyAlignment="1">
      <alignment vertical="center"/>
    </xf>
    <xf numFmtId="0" fontId="3" fillId="0" borderId="16" xfId="934" applyFont="1" applyBorder="1" applyAlignment="1">
      <alignment horizontal="left" vertical="center"/>
    </xf>
    <xf numFmtId="0" fontId="23" fillId="0" borderId="17" xfId="934" applyFont="1" applyBorder="1" applyAlignment="1">
      <alignment vertical="center"/>
    </xf>
    <xf numFmtId="0" fontId="23" fillId="0" borderId="21" xfId="934" applyFont="1" applyBorder="1" applyAlignment="1">
      <alignment vertical="center"/>
    </xf>
    <xf numFmtId="0" fontId="2" fillId="0" borderId="16" xfId="934" applyFont="1" applyBorder="1" applyAlignment="1">
      <alignment horizontal="left" vertical="center" wrapText="1"/>
    </xf>
    <xf numFmtId="0" fontId="24" fillId="0" borderId="17" xfId="934" applyFont="1" applyBorder="1" applyAlignment="1">
      <alignment vertical="center" wrapText="1"/>
    </xf>
    <xf numFmtId="0" fontId="24" fillId="0" borderId="21" xfId="934" applyFont="1" applyBorder="1" applyAlignment="1">
      <alignment vertical="center" wrapText="1"/>
    </xf>
    <xf numFmtId="0" fontId="18" fillId="0" borderId="0" xfId="934" applyFont="1" applyAlignment="1">
      <alignment horizontal="center" vertical="center"/>
    </xf>
    <xf numFmtId="0" fontId="12" fillId="0" borderId="0" xfId="934" applyAlignment="1">
      <alignment vertical="center"/>
    </xf>
    <xf numFmtId="0" fontId="21" fillId="0" borderId="0" xfId="934" applyFont="1" applyAlignment="1">
      <alignment vertical="center"/>
    </xf>
    <xf numFmtId="0" fontId="2" fillId="0" borderId="15" xfId="934" applyFont="1" applyBorder="1" applyAlignment="1">
      <alignment vertical="center" wrapText="1"/>
    </xf>
    <xf numFmtId="0" fontId="2" fillId="0" borderId="0" xfId="934" applyFont="1" applyAlignment="1">
      <alignment horizontal="center" vertical="center"/>
    </xf>
    <xf numFmtId="0" fontId="16" fillId="0" borderId="0" xfId="934" applyFont="1" applyAlignment="1">
      <alignment horizontal="center" vertical="center"/>
    </xf>
    <xf numFmtId="0" fontId="95" fillId="0" borderId="0" xfId="934" applyFont="1" applyAlignment="1">
      <alignment horizontal="center" vertical="center"/>
    </xf>
    <xf numFmtId="0" fontId="33" fillId="0" borderId="0" xfId="934" applyFont="1" applyAlignment="1">
      <alignment vertical="center"/>
    </xf>
    <xf numFmtId="0" fontId="19" fillId="0" borderId="0" xfId="934" applyFont="1" applyAlignment="1">
      <alignment vertical="center"/>
    </xf>
    <xf numFmtId="0" fontId="18" fillId="0" borderId="0" xfId="934" applyFont="1" applyAlignment="1">
      <alignment horizontal="justify" vertical="center"/>
    </xf>
    <xf numFmtId="0" fontId="2" fillId="0" borderId="16" xfId="934" applyFont="1" applyBorder="1" applyAlignment="1">
      <alignment vertical="center" wrapText="1"/>
    </xf>
    <xf numFmtId="0" fontId="2" fillId="0" borderId="16" xfId="934" applyFont="1" applyBorder="1" applyAlignment="1">
      <alignment vertical="center"/>
    </xf>
    <xf numFmtId="0" fontId="22" fillId="0" borderId="0" xfId="934" applyFont="1" applyAlignment="1">
      <alignment horizontal="right" vertical="center"/>
    </xf>
    <xf numFmtId="0" fontId="2" fillId="0" borderId="15" xfId="934" applyFont="1" applyBorder="1" applyAlignment="1">
      <alignment horizontal="center" vertical="center" wrapText="1"/>
    </xf>
    <xf numFmtId="0" fontId="24" fillId="0" borderId="15" xfId="934" applyFont="1" applyBorder="1" applyAlignment="1">
      <alignment vertical="center"/>
    </xf>
    <xf numFmtId="0" fontId="4" fillId="0" borderId="0" xfId="935" applyFont="1" applyFill="1" applyBorder="1" applyAlignment="1">
      <alignment horizontal="center" vertical="top" wrapText="1"/>
    </xf>
    <xf numFmtId="0" fontId="4" fillId="0" borderId="0" xfId="935" applyFont="1" applyFill="1" applyBorder="1" applyAlignment="1">
      <alignment horizontal="center" vertical="top"/>
    </xf>
    <xf numFmtId="0" fontId="12" fillId="0" borderId="0" xfId="935" applyFill="1" applyBorder="1" applyAlignment="1">
      <alignment horizontal="center" vertical="top"/>
    </xf>
    <xf numFmtId="0" fontId="4" fillId="56" borderId="0" xfId="935" applyFont="1" applyFill="1" applyBorder="1" applyAlignment="1">
      <alignment horizontal="center"/>
    </xf>
    <xf numFmtId="0" fontId="12" fillId="56" borderId="0" xfId="935" applyFill="1" applyBorder="1" applyAlignment="1">
      <alignment horizontal="center"/>
    </xf>
    <xf numFmtId="0" fontId="12" fillId="56" borderId="0" xfId="935" applyFill="1" applyAlignment="1">
      <alignment horizontal="center"/>
    </xf>
    <xf numFmtId="0" fontId="4" fillId="56" borderId="0" xfId="935" applyFont="1" applyFill="1" applyAlignment="1">
      <alignment horizontal="center" vertical="top" wrapText="1"/>
    </xf>
    <xf numFmtId="0" fontId="4" fillId="56" borderId="0" xfId="935" applyFont="1" applyFill="1" applyAlignment="1">
      <alignment horizontal="center" vertical="top"/>
    </xf>
    <xf numFmtId="0" fontId="12" fillId="56" borderId="0" xfId="935" applyFill="1" applyAlignment="1">
      <alignment horizontal="center" vertical="top"/>
    </xf>
    <xf numFmtId="0" fontId="12" fillId="0" borderId="0" xfId="935" applyFill="1" applyBorder="1" applyAlignment="1">
      <alignment horizontal="center"/>
    </xf>
    <xf numFmtId="0" fontId="25" fillId="56" borderId="0" xfId="935" applyFont="1" applyFill="1" applyAlignment="1">
      <alignment horizontal="center" vertical="top"/>
    </xf>
    <xf numFmtId="0" fontId="17" fillId="56" borderId="0" xfId="935" applyFont="1" applyFill="1" applyAlignment="1">
      <alignment horizontal="center"/>
    </xf>
    <xf numFmtId="0" fontId="5" fillId="0" borderId="15" xfId="935" applyFont="1" applyBorder="1" applyAlignment="1">
      <alignment horizontal="center" vertical="center" wrapText="1"/>
    </xf>
    <xf numFmtId="0" fontId="25" fillId="56" borderId="0" xfId="935" applyFont="1" applyFill="1" applyAlignment="1">
      <alignment horizontal="center" vertical="top" wrapText="1"/>
    </xf>
    <xf numFmtId="0" fontId="25" fillId="56" borderId="0" xfId="935" applyFont="1" applyFill="1" applyAlignment="1">
      <alignment horizontal="center" wrapText="1"/>
    </xf>
    <xf numFmtId="0" fontId="2" fillId="56" borderId="0" xfId="273" applyFont="1" applyFill="1" applyAlignment="1" applyProtection="1">
      <alignment horizontal="center"/>
    </xf>
    <xf numFmtId="0" fontId="26" fillId="56" borderId="0" xfId="935" applyFont="1" applyFill="1" applyAlignment="1">
      <alignment horizontal="center"/>
    </xf>
    <xf numFmtId="0" fontId="17" fillId="56" borderId="0" xfId="935" applyFont="1" applyFill="1" applyBorder="1" applyAlignment="1">
      <alignment horizontal="center"/>
    </xf>
    <xf numFmtId="0" fontId="5" fillId="0" borderId="18" xfId="935" applyFont="1" applyBorder="1" applyAlignment="1">
      <alignment horizontal="center" vertical="center" wrapText="1"/>
    </xf>
    <xf numFmtId="0" fontId="5" fillId="0" borderId="23" xfId="935" applyFont="1" applyBorder="1" applyAlignment="1">
      <alignment horizontal="center" vertical="center" wrapText="1"/>
    </xf>
    <xf numFmtId="0" fontId="5" fillId="0" borderId="18" xfId="935" applyFont="1" applyBorder="1" applyAlignment="1">
      <alignment horizontal="center" vertical="center"/>
    </xf>
    <xf numFmtId="0" fontId="5" fillId="0" borderId="23" xfId="935" applyFont="1" applyBorder="1" applyAlignment="1">
      <alignment horizontal="center" vertical="center"/>
    </xf>
    <xf numFmtId="0" fontId="4" fillId="0" borderId="0" xfId="934" applyFont="1" applyAlignment="1">
      <alignment vertical="center"/>
    </xf>
    <xf numFmtId="0" fontId="2" fillId="56" borderId="0" xfId="935" applyFont="1" applyFill="1" applyAlignment="1">
      <alignment horizontal="center"/>
    </xf>
    <xf numFmtId="0" fontId="4" fillId="56" borderId="0" xfId="936" applyFont="1" applyFill="1" applyAlignment="1">
      <alignment vertical="center" wrapText="1"/>
    </xf>
    <xf numFmtId="0" fontId="4" fillId="56" borderId="0" xfId="936" applyFont="1" applyFill="1" applyAlignment="1">
      <alignment horizontal="center" vertical="center" wrapText="1"/>
    </xf>
    <xf numFmtId="0" fontId="4" fillId="0" borderId="17" xfId="936" applyFont="1" applyFill="1" applyBorder="1" applyAlignment="1">
      <alignment horizontal="left" vertical="center" wrapText="1"/>
    </xf>
    <xf numFmtId="0" fontId="34" fillId="0" borderId="21" xfId="936" applyFont="1" applyFill="1" applyBorder="1" applyAlignment="1">
      <alignment horizontal="left" vertical="center" wrapText="1"/>
    </xf>
    <xf numFmtId="0" fontId="4" fillId="0" borderId="16" xfId="936" applyFont="1" applyFill="1" applyBorder="1" applyAlignment="1">
      <alignment horizontal="left" vertical="center" wrapText="1"/>
    </xf>
    <xf numFmtId="0" fontId="1" fillId="0" borderId="17" xfId="936" applyFont="1" applyFill="1" applyBorder="1" applyAlignment="1">
      <alignment horizontal="left" vertical="center" wrapText="1"/>
    </xf>
    <xf numFmtId="0" fontId="1" fillId="0" borderId="21" xfId="936" applyFont="1" applyFill="1" applyBorder="1" applyAlignment="1">
      <alignment horizontal="left" vertical="center" wrapText="1"/>
    </xf>
    <xf numFmtId="0" fontId="9" fillId="0" borderId="17" xfId="936" applyFont="1" applyFill="1" applyBorder="1" applyAlignment="1">
      <alignment horizontal="left" vertical="center" wrapText="1"/>
    </xf>
    <xf numFmtId="0" fontId="34" fillId="0" borderId="17" xfId="936" applyFont="1" applyFill="1" applyBorder="1" applyAlignment="1">
      <alignment horizontal="left" vertical="center" wrapText="1"/>
    </xf>
    <xf numFmtId="0" fontId="5" fillId="0" borderId="16" xfId="936" applyFont="1" applyFill="1" applyBorder="1" applyAlignment="1">
      <alignment horizontal="left" vertical="center" wrapText="1"/>
    </xf>
    <xf numFmtId="0" fontId="5" fillId="0" borderId="17" xfId="936" applyFont="1" applyFill="1" applyBorder="1" applyAlignment="1">
      <alignment horizontal="left" vertical="center" wrapText="1"/>
    </xf>
    <xf numFmtId="0" fontId="5" fillId="0" borderId="16" xfId="936" applyFont="1" applyBorder="1" applyAlignment="1">
      <alignment horizontal="center" vertical="center" wrapText="1"/>
    </xf>
    <xf numFmtId="0" fontId="5" fillId="0" borderId="17" xfId="936" applyFont="1" applyBorder="1" applyAlignment="1">
      <alignment horizontal="center" vertical="center" wrapText="1"/>
    </xf>
    <xf numFmtId="0" fontId="5" fillId="0" borderId="21" xfId="936" applyFont="1" applyBorder="1" applyAlignment="1">
      <alignment horizontal="center" vertical="center" wrapText="1"/>
    </xf>
    <xf numFmtId="0" fontId="4" fillId="56" borderId="0" xfId="936" applyFont="1" applyFill="1" applyAlignment="1">
      <alignment horizontal="left" vertical="top" wrapText="1"/>
    </xf>
    <xf numFmtId="0" fontId="4" fillId="0" borderId="16" xfId="936" applyFont="1" applyBorder="1" applyAlignment="1">
      <alignment wrapText="1"/>
    </xf>
    <xf numFmtId="0" fontId="4" fillId="0" borderId="17" xfId="936" applyFont="1" applyBorder="1" applyAlignment="1">
      <alignment wrapText="1"/>
    </xf>
    <xf numFmtId="0" fontId="34" fillId="0" borderId="17" xfId="936" applyFont="1" applyBorder="1" applyAlignment="1">
      <alignment wrapText="1"/>
    </xf>
    <xf numFmtId="0" fontId="34" fillId="0" borderId="21" xfId="936" applyFont="1" applyBorder="1" applyAlignment="1">
      <alignment wrapText="1"/>
    </xf>
    <xf numFmtId="0" fontId="4" fillId="56" borderId="16" xfId="936" applyFont="1" applyFill="1" applyBorder="1" applyAlignment="1">
      <alignment horizontal="left" vertical="center" wrapText="1"/>
    </xf>
    <xf numFmtId="0" fontId="4" fillId="56" borderId="17" xfId="936" applyFont="1" applyFill="1" applyBorder="1" applyAlignment="1">
      <alignment horizontal="left" vertical="center" wrapText="1"/>
    </xf>
    <xf numFmtId="0" fontId="34" fillId="0" borderId="17" xfId="936" applyFont="1" applyBorder="1" applyAlignment="1">
      <alignment horizontal="left" vertical="center" wrapText="1"/>
    </xf>
    <xf numFmtId="0" fontId="34" fillId="0" borderId="21" xfId="936" applyFont="1" applyBorder="1" applyAlignment="1">
      <alignment horizontal="left" vertical="center" wrapText="1"/>
    </xf>
    <xf numFmtId="0" fontId="5" fillId="0" borderId="24" xfId="936" applyFont="1" applyBorder="1" applyAlignment="1">
      <alignment horizontal="left" wrapText="1"/>
    </xf>
    <xf numFmtId="0" fontId="5" fillId="0" borderId="29" xfId="936" applyFont="1" applyBorder="1" applyAlignment="1">
      <alignment horizontal="left" wrapText="1"/>
    </xf>
    <xf numFmtId="0" fontId="5" fillId="0" borderId="28" xfId="936" applyFont="1" applyBorder="1" applyAlignment="1">
      <alignment horizontal="left" wrapText="1"/>
    </xf>
    <xf numFmtId="0" fontId="5" fillId="56" borderId="16" xfId="936" applyFont="1" applyFill="1" applyBorder="1" applyAlignment="1">
      <alignment horizontal="center" vertical="center" wrapText="1"/>
    </xf>
    <xf numFmtId="0" fontId="5" fillId="56" borderId="17" xfId="936" applyFont="1" applyFill="1" applyBorder="1" applyAlignment="1">
      <alignment horizontal="center" vertical="center" wrapText="1"/>
    </xf>
    <xf numFmtId="0" fontId="5" fillId="56" borderId="21" xfId="936" applyFont="1" applyFill="1" applyBorder="1" applyAlignment="1">
      <alignment horizontal="center" vertical="center" wrapText="1"/>
    </xf>
    <xf numFmtId="0" fontId="8" fillId="0" borderId="29" xfId="936" applyFont="1" applyFill="1" applyBorder="1" applyAlignment="1">
      <alignment horizontal="right" vertical="center" wrapText="1"/>
    </xf>
    <xf numFmtId="0" fontId="4" fillId="0" borderId="0" xfId="936" applyFont="1" applyFill="1" applyAlignment="1">
      <alignment horizontal="left" vertical="top" wrapText="1"/>
    </xf>
    <xf numFmtId="0" fontId="4" fillId="0" borderId="0" xfId="936" applyFont="1" applyFill="1" applyAlignment="1">
      <alignment horizontal="center" vertical="top" wrapText="1"/>
    </xf>
    <xf numFmtId="0" fontId="5" fillId="56" borderId="16" xfId="936" applyFont="1" applyFill="1" applyBorder="1" applyAlignment="1">
      <alignment horizontal="left" vertical="center" wrapText="1"/>
    </xf>
    <xf numFmtId="0" fontId="5" fillId="56" borderId="17" xfId="936" applyFont="1" applyFill="1" applyBorder="1" applyAlignment="1">
      <alignment horizontal="left" vertical="center" wrapText="1"/>
    </xf>
    <xf numFmtId="0" fontId="1" fillId="0" borderId="17" xfId="936" applyFont="1" applyBorder="1" applyAlignment="1">
      <alignment horizontal="left" vertical="center" wrapText="1"/>
    </xf>
    <xf numFmtId="0" fontId="1" fillId="0" borderId="21" xfId="936" applyFont="1" applyBorder="1" applyAlignment="1">
      <alignment horizontal="left" vertical="center" wrapText="1"/>
    </xf>
    <xf numFmtId="0" fontId="4" fillId="0" borderId="16" xfId="936" applyFont="1" applyFill="1" applyBorder="1" applyAlignment="1">
      <alignment wrapText="1"/>
    </xf>
    <xf numFmtId="0" fontId="1" fillId="0" borderId="17" xfId="936" applyFont="1" applyFill="1" applyBorder="1" applyAlignment="1">
      <alignment wrapText="1"/>
    </xf>
    <xf numFmtId="0" fontId="1" fillId="0" borderId="21" xfId="936" applyFont="1" applyFill="1" applyBorder="1" applyAlignment="1">
      <alignment wrapText="1"/>
    </xf>
    <xf numFmtId="0" fontId="4" fillId="56" borderId="0" xfId="936" applyFont="1" applyFill="1" applyAlignment="1">
      <alignment horizontal="center" vertical="top" wrapText="1"/>
    </xf>
    <xf numFmtId="0" fontId="4" fillId="0" borderId="16" xfId="936" applyFont="1" applyBorder="1" applyAlignment="1">
      <alignment horizontal="left" vertical="center" wrapText="1"/>
    </xf>
    <xf numFmtId="0" fontId="4" fillId="0" borderId="17" xfId="936" applyFont="1" applyBorder="1" applyAlignment="1">
      <alignment horizontal="left" vertical="center" wrapText="1"/>
    </xf>
    <xf numFmtId="0" fontId="4" fillId="0" borderId="21" xfId="936" applyFont="1" applyBorder="1" applyAlignment="1">
      <alignment horizontal="left" vertical="center" wrapText="1"/>
    </xf>
    <xf numFmtId="0" fontId="9" fillId="56" borderId="17" xfId="936" applyFont="1" applyFill="1" applyBorder="1" applyAlignment="1">
      <alignment horizontal="left" vertical="center" wrapText="1"/>
    </xf>
    <xf numFmtId="0" fontId="4" fillId="56" borderId="21" xfId="936" applyFont="1" applyFill="1" applyBorder="1" applyAlignment="1">
      <alignment horizontal="left" vertical="center" wrapText="1"/>
    </xf>
    <xf numFmtId="0" fontId="4" fillId="0" borderId="21" xfId="936" applyFont="1" applyFill="1" applyBorder="1" applyAlignment="1">
      <alignment horizontal="left" vertical="center" wrapText="1"/>
    </xf>
    <xf numFmtId="0" fontId="6" fillId="56" borderId="0" xfId="0" applyFont="1" applyFill="1" applyBorder="1" applyAlignment="1">
      <alignment horizontal="left" wrapText="1"/>
    </xf>
    <xf numFmtId="0" fontId="5" fillId="56" borderId="0" xfId="936" applyFont="1" applyFill="1" applyAlignment="1">
      <alignment horizontal="center" vertical="center" wrapText="1"/>
    </xf>
    <xf numFmtId="49" fontId="5" fillId="56" borderId="18" xfId="936" applyNumberFormat="1" applyFont="1" applyFill="1" applyBorder="1" applyAlignment="1">
      <alignment horizontal="center" vertical="center" wrapText="1"/>
    </xf>
    <xf numFmtId="49" fontId="5" fillId="56" borderId="23" xfId="936" applyNumberFormat="1" applyFont="1" applyFill="1" applyBorder="1" applyAlignment="1">
      <alignment horizontal="center" vertical="center" wrapText="1"/>
    </xf>
    <xf numFmtId="0" fontId="5" fillId="0" borderId="18" xfId="936" applyFont="1" applyFill="1" applyBorder="1" applyAlignment="1">
      <alignment horizontal="center" vertical="center" wrapText="1"/>
    </xf>
    <xf numFmtId="0" fontId="5" fillId="0" borderId="23" xfId="936" applyFont="1" applyFill="1" applyBorder="1" applyAlignment="1">
      <alignment horizontal="center" vertical="center" wrapText="1"/>
    </xf>
    <xf numFmtId="0" fontId="5" fillId="56" borderId="19" xfId="936" applyFont="1" applyFill="1" applyBorder="1" applyAlignment="1">
      <alignment horizontal="center" vertical="center" wrapText="1"/>
    </xf>
    <xf numFmtId="0" fontId="5" fillId="56" borderId="20" xfId="936" applyFont="1" applyFill="1" applyBorder="1" applyAlignment="1">
      <alignment horizontal="center" vertical="center" wrapText="1"/>
    </xf>
    <xf numFmtId="0" fontId="5" fillId="56" borderId="22" xfId="936" applyFont="1" applyFill="1" applyBorder="1" applyAlignment="1">
      <alignment horizontal="center" vertical="center" wrapText="1"/>
    </xf>
    <xf numFmtId="0" fontId="5" fillId="56" borderId="24" xfId="936" applyFont="1" applyFill="1" applyBorder="1" applyAlignment="1">
      <alignment horizontal="center" vertical="center" wrapText="1"/>
    </xf>
    <xf numFmtId="0" fontId="5" fillId="56" borderId="29" xfId="936" applyFont="1" applyFill="1" applyBorder="1" applyAlignment="1">
      <alignment horizontal="center" vertical="center" wrapText="1"/>
    </xf>
    <xf numFmtId="0" fontId="5" fillId="56" borderId="28" xfId="936" applyFont="1" applyFill="1" applyBorder="1" applyAlignment="1">
      <alignment horizontal="center" vertical="center" wrapText="1"/>
    </xf>
    <xf numFmtId="0" fontId="1" fillId="56" borderId="0" xfId="936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48" fillId="0" borderId="16" xfId="0" applyFont="1" applyFill="1" applyBorder="1" applyAlignment="1">
      <alignment horizontal="left" vertical="top" wrapText="1"/>
    </xf>
    <xf numFmtId="0" fontId="48" fillId="0" borderId="21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49" fontId="87" fillId="0" borderId="29" xfId="0" applyNumberFormat="1" applyFont="1" applyFill="1" applyBorder="1" applyAlignment="1">
      <alignment horizontal="center" vertical="center"/>
    </xf>
    <xf numFmtId="0" fontId="4" fillId="56" borderId="0" xfId="0" applyFont="1" applyFill="1" applyBorder="1" applyAlignment="1">
      <alignment horizontal="left" vertical="center" wrapText="1"/>
    </xf>
    <xf numFmtId="0" fontId="2" fillId="56" borderId="0" xfId="0" applyFont="1" applyFill="1" applyAlignment="1">
      <alignment horizontal="center"/>
    </xf>
    <xf numFmtId="0" fontId="1" fillId="56" borderId="0" xfId="0" applyFont="1" applyFill="1" applyAlignment="1">
      <alignment horizontal="center"/>
    </xf>
    <xf numFmtId="0" fontId="48" fillId="56" borderId="0" xfId="0" applyFont="1" applyFill="1" applyAlignment="1">
      <alignment horizontal="center" wrapText="1"/>
    </xf>
    <xf numFmtId="0" fontId="1" fillId="56" borderId="0" xfId="0" applyFont="1" applyFill="1" applyAlignment="1">
      <alignment horizont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2" fillId="56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4" fillId="0" borderId="16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17" xfId="0" applyFont="1" applyBorder="1"/>
    <xf numFmtId="0" fontId="1" fillId="0" borderId="21" xfId="0" applyFont="1" applyBorder="1"/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5" fillId="56" borderId="17" xfId="0" applyFont="1" applyFill="1" applyBorder="1" applyAlignment="1">
      <alignment horizontal="left" wrapText="1"/>
    </xf>
    <xf numFmtId="0" fontId="7" fillId="0" borderId="21" xfId="0" applyFont="1" applyBorder="1" applyAlignment="1">
      <alignment wrapText="1"/>
    </xf>
    <xf numFmtId="0" fontId="5" fillId="56" borderId="16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5" fillId="56" borderId="19" xfId="0" applyFont="1" applyFill="1" applyBorder="1" applyAlignment="1">
      <alignment horizontal="left" wrapText="1"/>
    </xf>
    <xf numFmtId="0" fontId="7" fillId="0" borderId="20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5" fillId="56" borderId="21" xfId="0" applyFont="1" applyFill="1" applyBorder="1" applyAlignment="1">
      <alignment horizontal="left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56" borderId="26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56" borderId="24" xfId="0" applyFont="1" applyFill="1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28" xfId="0" applyBorder="1" applyAlignment="1">
      <alignment wrapText="1"/>
    </xf>
    <xf numFmtId="0" fontId="5" fillId="56" borderId="17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2" fillId="56" borderId="0" xfId="0" applyFont="1" applyFill="1" applyAlignment="1">
      <alignment horizontal="center" wrapText="1"/>
    </xf>
    <xf numFmtId="0" fontId="5" fillId="56" borderId="0" xfId="0" applyFont="1" applyFill="1" applyAlignment="1">
      <alignment horizontal="center" wrapText="1"/>
    </xf>
    <xf numFmtId="0" fontId="5" fillId="56" borderId="15" xfId="0" applyFont="1" applyFill="1" applyBorder="1" applyAlignment="1">
      <alignment horizontal="center" vertical="center" wrapText="1"/>
    </xf>
    <xf numFmtId="0" fontId="0" fillId="56" borderId="15" xfId="0" applyFill="1" applyBorder="1" applyAlignment="1">
      <alignment horizontal="center" vertical="center" wrapText="1"/>
    </xf>
    <xf numFmtId="0" fontId="5" fillId="56" borderId="18" xfId="0" applyFont="1" applyFill="1" applyBorder="1" applyAlignment="1">
      <alignment horizontal="center" vertical="center" wrapText="1"/>
    </xf>
    <xf numFmtId="0" fontId="5" fillId="56" borderId="23" xfId="0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 vertical="center"/>
    </xf>
    <xf numFmtId="0" fontId="4" fillId="56" borderId="20" xfId="0" applyFont="1" applyFill="1" applyBorder="1" applyAlignment="1">
      <alignment horizontal="center" vertical="center"/>
    </xf>
    <xf numFmtId="0" fontId="4" fillId="56" borderId="22" xfId="0" applyFont="1" applyFill="1" applyBorder="1" applyAlignment="1">
      <alignment horizontal="center" vertical="center"/>
    </xf>
    <xf numFmtId="0" fontId="4" fillId="56" borderId="24" xfId="0" applyFont="1" applyFill="1" applyBorder="1" applyAlignment="1">
      <alignment horizontal="center" vertical="center"/>
    </xf>
    <xf numFmtId="0" fontId="4" fillId="56" borderId="29" xfId="0" applyFont="1" applyFill="1" applyBorder="1" applyAlignment="1">
      <alignment horizontal="center" vertical="center"/>
    </xf>
    <xf numFmtId="0" fontId="4" fillId="56" borderId="2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87" fillId="0" borderId="21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86" fillId="0" borderId="0" xfId="0" applyFont="1" applyFill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14" fontId="87" fillId="0" borderId="29" xfId="0" applyNumberFormat="1" applyFont="1" applyFill="1" applyBorder="1" applyAlignment="1">
      <alignment horizontal="center" vertical="center"/>
    </xf>
    <xf numFmtId="0" fontId="33" fillId="0" borderId="0" xfId="932" applyFont="1" applyFill="1" applyAlignment="1">
      <alignment horizontal="center" vertical="center"/>
    </xf>
    <xf numFmtId="0" fontId="5" fillId="0" borderId="0" xfId="932" applyFont="1" applyFill="1" applyAlignment="1">
      <alignment horizontal="center" vertical="center" wrapText="1"/>
    </xf>
    <xf numFmtId="0" fontId="5" fillId="0" borderId="34" xfId="932" applyFont="1" applyFill="1" applyBorder="1" applyAlignment="1">
      <alignment horizontal="left" vertical="center"/>
    </xf>
    <xf numFmtId="0" fontId="15" fillId="0" borderId="20" xfId="285" applyFont="1" applyFill="1" applyBorder="1" applyAlignment="1">
      <alignment horizontal="left" vertical="center" wrapText="1"/>
    </xf>
    <xf numFmtId="0" fontId="34" fillId="0" borderId="20" xfId="285" applyFont="1" applyFill="1" applyBorder="1" applyAlignment="1">
      <alignment horizontal="left" vertical="center" wrapText="1"/>
    </xf>
    <xf numFmtId="0" fontId="48" fillId="0" borderId="15" xfId="933" applyFont="1" applyBorder="1" applyAlignment="1">
      <alignment horizontal="center" vertical="center" wrapText="1"/>
    </xf>
    <xf numFmtId="0" fontId="48" fillId="0" borderId="0" xfId="933" applyFont="1" applyAlignment="1">
      <alignment horizontal="center" vertical="center"/>
    </xf>
    <xf numFmtId="0" fontId="48" fillId="0" borderId="0" xfId="933" applyFont="1" applyAlignment="1">
      <alignment vertical="center"/>
    </xf>
    <xf numFmtId="0" fontId="48" fillId="0" borderId="18" xfId="933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56" borderId="0" xfId="0" applyFont="1" applyFill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4" fillId="56" borderId="17" xfId="0" applyNumberFormat="1" applyFont="1" applyFill="1" applyBorder="1" applyAlignment="1">
      <alignment horizontal="left" wrapText="1"/>
    </xf>
    <xf numFmtId="49" fontId="9" fillId="56" borderId="21" xfId="0" applyNumberFormat="1" applyFont="1" applyFill="1" applyBorder="1" applyAlignment="1">
      <alignment horizontal="left" wrapText="1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2" xfId="0" applyFont="1" applyBorder="1" applyAlignment="1">
      <alignment horizontal="left"/>
    </xf>
  </cellXfs>
  <cellStyles count="109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20% 2" xfId="21"/>
    <cellStyle name="Accent1 - 20% 2 2" xfId="22"/>
    <cellStyle name="Accent1 - 20% 3" xfId="23"/>
    <cellStyle name="Accent1 - 40%" xfId="24"/>
    <cellStyle name="Accent1 - 40% 2" xfId="25"/>
    <cellStyle name="Accent1 - 40% 2 2" xfId="26"/>
    <cellStyle name="Accent1 - 40% 3" xfId="27"/>
    <cellStyle name="Accent1 - 60%" xfId="28"/>
    <cellStyle name="Accent1 2" xfId="29"/>
    <cellStyle name="Accent1 3" xfId="30"/>
    <cellStyle name="Accent1 4" xfId="31"/>
    <cellStyle name="Accent1 5" xfId="32"/>
    <cellStyle name="Accent1 6" xfId="33"/>
    <cellStyle name="Accent1 7" xfId="34"/>
    <cellStyle name="Accent1 8" xfId="35"/>
    <cellStyle name="Accent1 9" xfId="36"/>
    <cellStyle name="Accent1_10VSAFAS2,3p" xfId="37"/>
    <cellStyle name="Accent2" xfId="38"/>
    <cellStyle name="Accent2 - 20%" xfId="39"/>
    <cellStyle name="Accent2 - 20% 2" xfId="40"/>
    <cellStyle name="Accent2 - 20% 2 2" xfId="41"/>
    <cellStyle name="Accent2 - 20% 3" xfId="42"/>
    <cellStyle name="Accent2 - 40%" xfId="43"/>
    <cellStyle name="Accent2 - 40% 2" xfId="44"/>
    <cellStyle name="Accent2 - 40% 2 2" xfId="45"/>
    <cellStyle name="Accent2 - 40% 3" xfId="46"/>
    <cellStyle name="Accent2 - 60%" xfId="47"/>
    <cellStyle name="Accent2 2" xfId="48"/>
    <cellStyle name="Accent2 3" xfId="49"/>
    <cellStyle name="Accent2 4" xfId="50"/>
    <cellStyle name="Accent2 5" xfId="51"/>
    <cellStyle name="Accent2 6" xfId="52"/>
    <cellStyle name="Accent2 7" xfId="53"/>
    <cellStyle name="Accent2 8" xfId="54"/>
    <cellStyle name="Accent2 9" xfId="55"/>
    <cellStyle name="Accent2_10VSAFAS2,3p" xfId="56"/>
    <cellStyle name="Accent3" xfId="57"/>
    <cellStyle name="Accent3 - 20%" xfId="58"/>
    <cellStyle name="Accent3 - 20% 2" xfId="59"/>
    <cellStyle name="Accent3 - 20% 2 2" xfId="60"/>
    <cellStyle name="Accent3 - 20% 3" xfId="61"/>
    <cellStyle name="Accent3 - 40%" xfId="62"/>
    <cellStyle name="Accent3 - 40% 2" xfId="63"/>
    <cellStyle name="Accent3 - 40% 2 2" xfId="64"/>
    <cellStyle name="Accent3 - 40% 3" xfId="65"/>
    <cellStyle name="Accent3 - 60%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3_10VSAFAS2,3p" xfId="75"/>
    <cellStyle name="Accent4" xfId="76"/>
    <cellStyle name="Accent4 - 20%" xfId="77"/>
    <cellStyle name="Accent4 - 20% 2" xfId="78"/>
    <cellStyle name="Accent4 - 20% 2 2" xfId="79"/>
    <cellStyle name="Accent4 - 20% 3" xfId="80"/>
    <cellStyle name="Accent4 - 40%" xfId="81"/>
    <cellStyle name="Accent4 - 40% 2" xfId="82"/>
    <cellStyle name="Accent4 - 40% 2 2" xfId="83"/>
    <cellStyle name="Accent4 - 40% 3" xfId="84"/>
    <cellStyle name="Accent4 - 60%" xfId="85"/>
    <cellStyle name="Accent4 2" xfId="86"/>
    <cellStyle name="Accent4 3" xfId="87"/>
    <cellStyle name="Accent4 4" xfId="88"/>
    <cellStyle name="Accent4 5" xfId="89"/>
    <cellStyle name="Accent4 6" xfId="90"/>
    <cellStyle name="Accent4 7" xfId="91"/>
    <cellStyle name="Accent4 8" xfId="92"/>
    <cellStyle name="Accent4 9" xfId="93"/>
    <cellStyle name="Accent4_10VSAFAS2,3p" xfId="94"/>
    <cellStyle name="Accent5" xfId="95"/>
    <cellStyle name="Accent5 - 20%" xfId="96"/>
    <cellStyle name="Accent5 - 20% 2" xfId="97"/>
    <cellStyle name="Accent5 - 20% 2 2" xfId="98"/>
    <cellStyle name="Accent5 - 20% 3" xfId="99"/>
    <cellStyle name="Accent5 - 40%" xfId="100"/>
    <cellStyle name="Accent5 - 40% 2" xfId="101"/>
    <cellStyle name="Accent5 - 40% 2 2" xfId="102"/>
    <cellStyle name="Accent5 - 40% 3" xfId="103"/>
    <cellStyle name="Accent5 - 60%" xfId="104"/>
    <cellStyle name="Accent5 2" xfId="105"/>
    <cellStyle name="Accent5 3" xfId="106"/>
    <cellStyle name="Accent5 4" xfId="107"/>
    <cellStyle name="Accent5 5" xfId="108"/>
    <cellStyle name="Accent5 6" xfId="109"/>
    <cellStyle name="Accent5 7" xfId="110"/>
    <cellStyle name="Accent5 8" xfId="111"/>
    <cellStyle name="Accent5 9" xfId="112"/>
    <cellStyle name="Accent5_10VSAFAS2,3p" xfId="113"/>
    <cellStyle name="Accent6" xfId="114"/>
    <cellStyle name="Accent6 - 20%" xfId="115"/>
    <cellStyle name="Accent6 - 20% 2" xfId="116"/>
    <cellStyle name="Accent6 - 20% 2 2" xfId="117"/>
    <cellStyle name="Accent6 - 20% 3" xfId="118"/>
    <cellStyle name="Accent6 - 40%" xfId="119"/>
    <cellStyle name="Accent6 - 40% 2" xfId="120"/>
    <cellStyle name="Accent6 - 40% 2 2" xfId="121"/>
    <cellStyle name="Accent6 - 40% 3" xfId="122"/>
    <cellStyle name="Accent6 - 60%" xfId="123"/>
    <cellStyle name="Accent6 2" xfId="124"/>
    <cellStyle name="Accent6 3" xfId="125"/>
    <cellStyle name="Accent6 4" xfId="126"/>
    <cellStyle name="Accent6 5" xfId="127"/>
    <cellStyle name="Accent6 6" xfId="128"/>
    <cellStyle name="Accent6 7" xfId="129"/>
    <cellStyle name="Accent6 8" xfId="130"/>
    <cellStyle name="Accent6 9" xfId="131"/>
    <cellStyle name="Accent6_10VSAFAS2,3p" xfId="132"/>
    <cellStyle name="Bad" xfId="133"/>
    <cellStyle name="Bad 10" xfId="134"/>
    <cellStyle name="Bad 2" xfId="135"/>
    <cellStyle name="Bad 3" xfId="136"/>
    <cellStyle name="Bad 4" xfId="137"/>
    <cellStyle name="Bad 5" xfId="138"/>
    <cellStyle name="Bad 6" xfId="139"/>
    <cellStyle name="Bad 7" xfId="140"/>
    <cellStyle name="Bad 8" xfId="141"/>
    <cellStyle name="Bad 9" xfId="142"/>
    <cellStyle name="Bad_10VSAFAS2,3p" xfId="143"/>
    <cellStyle name="Calculation" xfId="144"/>
    <cellStyle name="Calculation 2" xfId="145"/>
    <cellStyle name="Calculation 3" xfId="146"/>
    <cellStyle name="Calculation 4" xfId="147"/>
    <cellStyle name="Calculation 5" xfId="148"/>
    <cellStyle name="Calculation 6" xfId="149"/>
    <cellStyle name="Calculation 7" xfId="150"/>
    <cellStyle name="Calculation 8" xfId="151"/>
    <cellStyle name="Calculation 9" xfId="152"/>
    <cellStyle name="Calculation_10VSAFAS2,3p" xfId="153"/>
    <cellStyle name="Check Cell" xfId="154"/>
    <cellStyle name="Check Cell 2" xfId="155"/>
    <cellStyle name="Check Cell 3" xfId="156"/>
    <cellStyle name="Check Cell 4" xfId="157"/>
    <cellStyle name="Check Cell 5" xfId="158"/>
    <cellStyle name="Check Cell 6" xfId="159"/>
    <cellStyle name="Check Cell 7" xfId="160"/>
    <cellStyle name="Check Cell 8" xfId="161"/>
    <cellStyle name="Check Cell 9" xfId="162"/>
    <cellStyle name="Check Cell_10VSAFAS2,3p" xfId="163"/>
    <cellStyle name="Comma 2" xfId="164"/>
    <cellStyle name="Comma 2 2" xfId="165"/>
    <cellStyle name="Comma 2 3" xfId="166"/>
    <cellStyle name="Comma 3" xfId="167"/>
    <cellStyle name="Comma 3 2" xfId="168"/>
    <cellStyle name="Emphasis 1" xfId="169"/>
    <cellStyle name="Emphasis 1 2" xfId="170"/>
    <cellStyle name="Emphasis 2" xfId="171"/>
    <cellStyle name="Emphasis 2 2" xfId="172"/>
    <cellStyle name="Emphasis 3" xfId="173"/>
    <cellStyle name="Emphasis 3 2" xfId="174"/>
    <cellStyle name="Good 2" xfId="175"/>
    <cellStyle name="Good 2 2" xfId="176"/>
    <cellStyle name="Good 2 2 2" xfId="177"/>
    <cellStyle name="Good 2 3" xfId="178"/>
    <cellStyle name="Good 3" xfId="179"/>
    <cellStyle name="Good 3 2" xfId="180"/>
    <cellStyle name="Good 3 2 2" xfId="181"/>
    <cellStyle name="Good 3 3" xfId="182"/>
    <cellStyle name="Good 4" xfId="183"/>
    <cellStyle name="Good 4 2" xfId="184"/>
    <cellStyle name="Good 4 2 2" xfId="185"/>
    <cellStyle name="Good 4 3" xfId="186"/>
    <cellStyle name="Good 5" xfId="187"/>
    <cellStyle name="Good 5 2" xfId="188"/>
    <cellStyle name="Good 5 2 2" xfId="189"/>
    <cellStyle name="Good 5 3" xfId="190"/>
    <cellStyle name="Good 6" xfId="191"/>
    <cellStyle name="Good 6 2" xfId="192"/>
    <cellStyle name="Good 6 2 2" xfId="193"/>
    <cellStyle name="Good 6 3" xfId="194"/>
    <cellStyle name="Good 7" xfId="195"/>
    <cellStyle name="Good 7 2" xfId="196"/>
    <cellStyle name="Good 7 2 2" xfId="197"/>
    <cellStyle name="Good 7 3" xfId="198"/>
    <cellStyle name="Good 8" xfId="199"/>
    <cellStyle name="Good 8 2" xfId="200"/>
    <cellStyle name="Good 8 2 2" xfId="201"/>
    <cellStyle name="Good 8 3" xfId="202"/>
    <cellStyle name="Good 9" xfId="203"/>
    <cellStyle name="Good 9 2" xfId="204"/>
    <cellStyle name="Good 9 2 2" xfId="205"/>
    <cellStyle name="Good 9 3" xfId="206"/>
    <cellStyle name="Heading 1 2" xfId="207"/>
    <cellStyle name="Heading 1 3" xfId="208"/>
    <cellStyle name="Heading 1 4" xfId="209"/>
    <cellStyle name="Heading 1 5" xfId="210"/>
    <cellStyle name="Heading 1 6" xfId="211"/>
    <cellStyle name="Heading 1 7" xfId="212"/>
    <cellStyle name="Heading 1 8" xfId="213"/>
    <cellStyle name="Heading 1 9" xfId="214"/>
    <cellStyle name="Heading 2 2" xfId="215"/>
    <cellStyle name="Heading 2 3" xfId="216"/>
    <cellStyle name="Heading 2 4" xfId="217"/>
    <cellStyle name="Heading 2 5" xfId="218"/>
    <cellStyle name="Heading 2 6" xfId="219"/>
    <cellStyle name="Heading 2 7" xfId="220"/>
    <cellStyle name="Heading 2 8" xfId="221"/>
    <cellStyle name="Heading 2 9" xfId="222"/>
    <cellStyle name="Heading 3 2" xfId="223"/>
    <cellStyle name="Heading 3 3" xfId="224"/>
    <cellStyle name="Heading 3 4" xfId="225"/>
    <cellStyle name="Heading 3 5" xfId="226"/>
    <cellStyle name="Heading 3 6" xfId="227"/>
    <cellStyle name="Heading 3 7" xfId="228"/>
    <cellStyle name="Heading 3 8" xfId="229"/>
    <cellStyle name="Heading 3 9" xfId="230"/>
    <cellStyle name="Heading 4 2" xfId="231"/>
    <cellStyle name="Heading 4 3" xfId="232"/>
    <cellStyle name="Heading 4 4" xfId="233"/>
    <cellStyle name="Heading 4 5" xfId="234"/>
    <cellStyle name="Heading 4 6" xfId="235"/>
    <cellStyle name="Heading 4 7" xfId="236"/>
    <cellStyle name="Heading 4 8" xfId="237"/>
    <cellStyle name="Heading 4 9" xfId="238"/>
    <cellStyle name="Hyperlink 2" xfId="239"/>
    <cellStyle name="Hyperlink 2 10" xfId="240"/>
    <cellStyle name="Hyperlink 2 10 2" xfId="241"/>
    <cellStyle name="Hyperlink 2 11" xfId="242"/>
    <cellStyle name="Hyperlink 2 11 2" xfId="243"/>
    <cellStyle name="Hyperlink 2 12" xfId="244"/>
    <cellStyle name="Hyperlink 2 13" xfId="245"/>
    <cellStyle name="Hyperlink 2 14" xfId="246"/>
    <cellStyle name="Hyperlink 2 2" xfId="247"/>
    <cellStyle name="Hyperlink 2 2 2" xfId="248"/>
    <cellStyle name="Hyperlink 2 2 3" xfId="249"/>
    <cellStyle name="Hyperlink 2 3" xfId="250"/>
    <cellStyle name="Hyperlink 2 3 2" xfId="251"/>
    <cellStyle name="Hyperlink 2 4" xfId="252"/>
    <cellStyle name="Hyperlink 2 4 2" xfId="253"/>
    <cellStyle name="Hyperlink 2 5" xfId="254"/>
    <cellStyle name="Hyperlink 2 5 2" xfId="255"/>
    <cellStyle name="Hyperlink 2 6" xfId="256"/>
    <cellStyle name="Hyperlink 2 6 2" xfId="257"/>
    <cellStyle name="Hyperlink 2 7" xfId="258"/>
    <cellStyle name="Hyperlink 2 7 2" xfId="259"/>
    <cellStyle name="Hyperlink 2 8" xfId="260"/>
    <cellStyle name="Hyperlink 2 8 2" xfId="261"/>
    <cellStyle name="Hyperlink 2 9" xfId="262"/>
    <cellStyle name="Hyperlink 2 9 2" xfId="263"/>
    <cellStyle name="Hyperlink 3" xfId="264"/>
    <cellStyle name="Hyperlink 4" xfId="265"/>
    <cellStyle name="Hyperlink 5" xfId="266"/>
    <cellStyle name="Hyperlink 5 2" xfId="267"/>
    <cellStyle name="Hyperlink 5 3" xfId="268"/>
    <cellStyle name="Hyperlink 5 6" xfId="269"/>
    <cellStyle name="Hyperlink 5 6 2" xfId="270"/>
    <cellStyle name="Hyperlink 6" xfId="271"/>
    <cellStyle name="Hyperlink 7" xfId="272"/>
    <cellStyle name="Hipersaitas" xfId="273" builtinId="8"/>
    <cellStyle name="Hipersaitas 2" xfId="1090"/>
    <cellStyle name="Hipersaitas 3" xfId="1087"/>
    <cellStyle name="Input" xfId="274"/>
    <cellStyle name="Input 2" xfId="275"/>
    <cellStyle name="Input 3" xfId="276"/>
    <cellStyle name="Input 4" xfId="277"/>
    <cellStyle name="Input 5" xfId="278"/>
    <cellStyle name="Input 6" xfId="279"/>
    <cellStyle name="Input 7" xfId="280"/>
    <cellStyle name="Input 8" xfId="281"/>
    <cellStyle name="Input 9" xfId="282"/>
    <cellStyle name="Input_10VSAFAS2,3p" xfId="283"/>
    <cellStyle name="Įprastas" xfId="0" builtinId="0"/>
    <cellStyle name="Įprastas 2" xfId="284"/>
    <cellStyle name="Įprastas 3" xfId="285"/>
    <cellStyle name="Linked Cell" xfId="286"/>
    <cellStyle name="Linked Cell 2" xfId="287"/>
    <cellStyle name="Linked Cell 3" xfId="288"/>
    <cellStyle name="Linked Cell 4" xfId="289"/>
    <cellStyle name="Linked Cell 5" xfId="290"/>
    <cellStyle name="Linked Cell 6" xfId="291"/>
    <cellStyle name="Linked Cell 7" xfId="292"/>
    <cellStyle name="Linked Cell 8" xfId="293"/>
    <cellStyle name="Linked Cell 9" xfId="294"/>
    <cellStyle name="Linked Cell_10VSAFAS2,3p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eutral 9" xfId="304"/>
    <cellStyle name="Neutral_10VSAFAS2,3p" xfId="305"/>
    <cellStyle name="Normal 10" xfId="306"/>
    <cellStyle name="Normal 10 10" xfId="307"/>
    <cellStyle name="Normal 10 10 2" xfId="308"/>
    <cellStyle name="Normal 10 10 2 2" xfId="309"/>
    <cellStyle name="Normal 10 10 2 3" xfId="310"/>
    <cellStyle name="Normal 10 10 3" xfId="311"/>
    <cellStyle name="Normal 10 10 4" xfId="312"/>
    <cellStyle name="Normal 10 11" xfId="313"/>
    <cellStyle name="Normal 10 11 2" xfId="314"/>
    <cellStyle name="Normal 10 11 3" xfId="315"/>
    <cellStyle name="Normal 10 12" xfId="316"/>
    <cellStyle name="Normal 10 12 2" xfId="317"/>
    <cellStyle name="Normal 10 12 3" xfId="318"/>
    <cellStyle name="Normal 10 13" xfId="319"/>
    <cellStyle name="Normal 10 14" xfId="320"/>
    <cellStyle name="Normal 10 15" xfId="321"/>
    <cellStyle name="Normal 10 2" xfId="322"/>
    <cellStyle name="Normal 10 2 2" xfId="323"/>
    <cellStyle name="Normal 10 2 2 2" xfId="324"/>
    <cellStyle name="Normal 10 2 2 3" xfId="325"/>
    <cellStyle name="Normal 10 2 3" xfId="326"/>
    <cellStyle name="Normal 10 2 4" xfId="327"/>
    <cellStyle name="Normal 10 3" xfId="328"/>
    <cellStyle name="Normal 10 3 2" xfId="329"/>
    <cellStyle name="Normal 10 3 2 2" xfId="330"/>
    <cellStyle name="Normal 10 3 2 3" xfId="331"/>
    <cellStyle name="Normal 10 3 3" xfId="332"/>
    <cellStyle name="Normal 10 3 4" xfId="333"/>
    <cellStyle name="Normal 10 4" xfId="334"/>
    <cellStyle name="Normal 10 4 2" xfId="335"/>
    <cellStyle name="Normal 10 4 2 2" xfId="336"/>
    <cellStyle name="Normal 10 4 2 3" xfId="337"/>
    <cellStyle name="Normal 10 4 3" xfId="338"/>
    <cellStyle name="Normal 10 4 4" xfId="339"/>
    <cellStyle name="Normal 10 5" xfId="340"/>
    <cellStyle name="Normal 10 5 2" xfId="341"/>
    <cellStyle name="Normal 10 5 2 2" xfId="342"/>
    <cellStyle name="Normal 10 5 2 3" xfId="343"/>
    <cellStyle name="Normal 10 5 3" xfId="344"/>
    <cellStyle name="Normal 10 5 4" xfId="345"/>
    <cellStyle name="Normal 10 6" xfId="346"/>
    <cellStyle name="Normal 10 6 2" xfId="347"/>
    <cellStyle name="Normal 10 6 2 2" xfId="348"/>
    <cellStyle name="Normal 10 6 2 3" xfId="349"/>
    <cellStyle name="Normal 10 6 3" xfId="350"/>
    <cellStyle name="Normal 10 6 4" xfId="351"/>
    <cellStyle name="Normal 10 7" xfId="352"/>
    <cellStyle name="Normal 10 7 2" xfId="353"/>
    <cellStyle name="Normal 10 7 2 2" xfId="354"/>
    <cellStyle name="Normal 10 7 2 3" xfId="355"/>
    <cellStyle name="Normal 10 7 3" xfId="356"/>
    <cellStyle name="Normal 10 7 4" xfId="357"/>
    <cellStyle name="Normal 10 8" xfId="358"/>
    <cellStyle name="Normal 10 8 2" xfId="359"/>
    <cellStyle name="Normal 10 8 2 2" xfId="360"/>
    <cellStyle name="Normal 10 8 2 3" xfId="361"/>
    <cellStyle name="Normal 10 8 3" xfId="362"/>
    <cellStyle name="Normal 10 8 4" xfId="363"/>
    <cellStyle name="Normal 10 9" xfId="364"/>
    <cellStyle name="Normal 10 9 2" xfId="365"/>
    <cellStyle name="Normal 10 9 2 2" xfId="366"/>
    <cellStyle name="Normal 10 9 2 3" xfId="367"/>
    <cellStyle name="Normal 10 9 3" xfId="368"/>
    <cellStyle name="Normal 10 9 4" xfId="369"/>
    <cellStyle name="Normal 11" xfId="370"/>
    <cellStyle name="Normal 11 10" xfId="371"/>
    <cellStyle name="Normal 11 10 2" xfId="372"/>
    <cellStyle name="Normal 11 11" xfId="373"/>
    <cellStyle name="Normal 11 12" xfId="374"/>
    <cellStyle name="Normal 11 2" xfId="375"/>
    <cellStyle name="Normal 11 2 2" xfId="376"/>
    <cellStyle name="Normal 11 3" xfId="377"/>
    <cellStyle name="Normal 11 3 2" xfId="378"/>
    <cellStyle name="Normal 11 4" xfId="379"/>
    <cellStyle name="Normal 11 4 2" xfId="380"/>
    <cellStyle name="Normal 11 5" xfId="381"/>
    <cellStyle name="Normal 11 5 2" xfId="382"/>
    <cellStyle name="Normal 11 6" xfId="383"/>
    <cellStyle name="Normal 11 6 2" xfId="384"/>
    <cellStyle name="Normal 11 7" xfId="385"/>
    <cellStyle name="Normal 11 7 2" xfId="386"/>
    <cellStyle name="Normal 11 8" xfId="387"/>
    <cellStyle name="Normal 11 8 2" xfId="388"/>
    <cellStyle name="Normal 11 9" xfId="389"/>
    <cellStyle name="Normal 11 9 2" xfId="390"/>
    <cellStyle name="Normal 12" xfId="391"/>
    <cellStyle name="Normal 12 2" xfId="392"/>
    <cellStyle name="Normal 12 3" xfId="393"/>
    <cellStyle name="Normal 12_Nepakeistos VSAFAS formos 2012 metams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5" xfId="403"/>
    <cellStyle name="Normal 14" xfId="404"/>
    <cellStyle name="Normal 14 2" xfId="405"/>
    <cellStyle name="Normal 14 2 2" xfId="406"/>
    <cellStyle name="Normal 14 2 3" xfId="407"/>
    <cellStyle name="Normal 14 3" xfId="408"/>
    <cellStyle name="Normal 14 3 2" xfId="409"/>
    <cellStyle name="Normal 14 3 3" xfId="410"/>
    <cellStyle name="Normal 14 4" xfId="411"/>
    <cellStyle name="Normal 14 5" xfId="412"/>
    <cellStyle name="Normal 15" xfId="413"/>
    <cellStyle name="Normal 15 2" xfId="414"/>
    <cellStyle name="Normal 15 2 2" xfId="415"/>
    <cellStyle name="Normal 15 2 3" xfId="416"/>
    <cellStyle name="Normal 15 3" xfId="417"/>
    <cellStyle name="Normal 15 3 2" xfId="418"/>
    <cellStyle name="Normal 15 3 3" xfId="419"/>
    <cellStyle name="Normal 15 4" xfId="420"/>
    <cellStyle name="Normal 15 5" xfId="421"/>
    <cellStyle name="Normal 16" xfId="422"/>
    <cellStyle name="Normal 16 10" xfId="423"/>
    <cellStyle name="Normal 16 10 2" xfId="424"/>
    <cellStyle name="Normal 16 10 2 2" xfId="425"/>
    <cellStyle name="Normal 16 10 2 3" xfId="426"/>
    <cellStyle name="Normal 16 10 3" xfId="427"/>
    <cellStyle name="Normal 16 10 4" xfId="428"/>
    <cellStyle name="Normal 16 11" xfId="429"/>
    <cellStyle name="Normal 16 11 2" xfId="430"/>
    <cellStyle name="Normal 16 11 3" xfId="431"/>
    <cellStyle name="Normal 16 11 4" xfId="432"/>
    <cellStyle name="Normal 16 12" xfId="433"/>
    <cellStyle name="Normal 16 12 2" xfId="434"/>
    <cellStyle name="Normal 16 12 3" xfId="435"/>
    <cellStyle name="Normal 16 13" xfId="436"/>
    <cellStyle name="Normal 16 13 10" xfId="437"/>
    <cellStyle name="Normal 16 13 11" xfId="438"/>
    <cellStyle name="Normal 16 13 12" xfId="439"/>
    <cellStyle name="Normal 16 13 2" xfId="440"/>
    <cellStyle name="Normal 16 13 2 2" xfId="441"/>
    <cellStyle name="Normal 16 13 2 2 2" xfId="442"/>
    <cellStyle name="Normal 16 13 2 2 3" xfId="443"/>
    <cellStyle name="Normal 16 13 2 2_VSAKIS-Tarpusavio operacijos-vidines operacijos-ketv-2010 11 15" xfId="444"/>
    <cellStyle name="Normal 16 13 2 3" xfId="445"/>
    <cellStyle name="Normal 16 13 2 4" xfId="446"/>
    <cellStyle name="Normal 16 13 2_VSAKIS-Tarpusavio operacijos-vidines operacijos-ketv-2010 11 15" xfId="447"/>
    <cellStyle name="Normal 16 13 3" xfId="448"/>
    <cellStyle name="Normal 16 13 3 2" xfId="449"/>
    <cellStyle name="Normal 16 13 3 2 2" xfId="450"/>
    <cellStyle name="Normal 16 13 3 2 3" xfId="451"/>
    <cellStyle name="Normal 16 13 3 2_VSAKIS-Tarpusavio operacijos-vidines operacijos-ketv-2010 11 15" xfId="452"/>
    <cellStyle name="Normal 16 13 3 3" xfId="453"/>
    <cellStyle name="Normal 16 13 3 4" xfId="454"/>
    <cellStyle name="Normal 16 13 3_VSAKIS-Tarpusavio operacijos-vidines operacijos-ketv-2010 11 15" xfId="455"/>
    <cellStyle name="Normal 16 13 4" xfId="456"/>
    <cellStyle name="Normal 16 13 4 2" xfId="457"/>
    <cellStyle name="Normal 16 13 4 3" xfId="458"/>
    <cellStyle name="Normal 16 13 4_VSAKIS-Tarpusavio operacijos-vidines operacijos-ketv-2010 11 15" xfId="459"/>
    <cellStyle name="Normal 16 13 5" xfId="460"/>
    <cellStyle name="Normal 16 13 6" xfId="461"/>
    <cellStyle name="Normal 16 13 7" xfId="462"/>
    <cellStyle name="Normal 16 13 9" xfId="463"/>
    <cellStyle name="Normal 16 13_VSAKIS-Tarpusavio operacijos-vidines operacijos-ketv-2010 11 15" xfId="464"/>
    <cellStyle name="Normal 16 14" xfId="465"/>
    <cellStyle name="Normal 16 14 2" xfId="466"/>
    <cellStyle name="Normal 16 14 2 2" xfId="467"/>
    <cellStyle name="Normal 16 14 2 3" xfId="468"/>
    <cellStyle name="Normal 16 14 2_VSAKIS-Tarpusavio operacijos-vidines operacijos-ketv-2010 11 15" xfId="469"/>
    <cellStyle name="Normal 16 14 3" xfId="470"/>
    <cellStyle name="Normal 16 14 4" xfId="471"/>
    <cellStyle name="Normal 16 14_VSAKIS-Tarpusavio operacijos-vidines operacijos-ketv-2010 11 15" xfId="472"/>
    <cellStyle name="Normal 16 15" xfId="473"/>
    <cellStyle name="Normal 16 15 2" xfId="474"/>
    <cellStyle name="Normal 16 15 3" xfId="475"/>
    <cellStyle name="Normal 16 15_VSAKIS-Tarpusavio operacijos-vidines operacijos-ketv-2010 11 15" xfId="476"/>
    <cellStyle name="Normal 16 16" xfId="477"/>
    <cellStyle name="Normal 16 17" xfId="478"/>
    <cellStyle name="Normal 16 18" xfId="479"/>
    <cellStyle name="Normal 16 2" xfId="480"/>
    <cellStyle name="Normal 16 2 2" xfId="481"/>
    <cellStyle name="Normal 16 2 2 2" xfId="482"/>
    <cellStyle name="Normal 16 2 2 3" xfId="483"/>
    <cellStyle name="Normal 16 2 3" xfId="484"/>
    <cellStyle name="Normal 16 2 3 2" xfId="485"/>
    <cellStyle name="Normal 16 2 3 3" xfId="486"/>
    <cellStyle name="Normal 16 2 4" xfId="487"/>
    <cellStyle name="Normal 16 2 5" xfId="488"/>
    <cellStyle name="Normal 16 3" xfId="489"/>
    <cellStyle name="Normal 16 3 2" xfId="490"/>
    <cellStyle name="Normal 16 3 2 2" xfId="491"/>
    <cellStyle name="Normal 16 3 2 3" xfId="492"/>
    <cellStyle name="Normal 16 3 3" xfId="493"/>
    <cellStyle name="Normal 16 3 4" xfId="494"/>
    <cellStyle name="Normal 16 4" xfId="495"/>
    <cellStyle name="Normal 16 4 2" xfId="496"/>
    <cellStyle name="Normal 16 4 2 2" xfId="497"/>
    <cellStyle name="Normal 16 4 2 3" xfId="498"/>
    <cellStyle name="Normal 16 4 3" xfId="499"/>
    <cellStyle name="Normal 16 4 4" xfId="500"/>
    <cellStyle name="Normal 16 5" xfId="501"/>
    <cellStyle name="Normal 16 5 2" xfId="502"/>
    <cellStyle name="Normal 16 5 2 2" xfId="503"/>
    <cellStyle name="Normal 16 5 2 3" xfId="504"/>
    <cellStyle name="Normal 16 5 3" xfId="505"/>
    <cellStyle name="Normal 16 5 4" xfId="506"/>
    <cellStyle name="Normal 16 6" xfId="507"/>
    <cellStyle name="Normal 16 6 2" xfId="508"/>
    <cellStyle name="Normal 16 6 2 2" xfId="509"/>
    <cellStyle name="Normal 16 6 2 3" xfId="510"/>
    <cellStyle name="Normal 16 6 3" xfId="511"/>
    <cellStyle name="Normal 16 6 4" xfId="512"/>
    <cellStyle name="Normal 16 7" xfId="513"/>
    <cellStyle name="Normal 16 7 2" xfId="514"/>
    <cellStyle name="Normal 16 7 2 2" xfId="515"/>
    <cellStyle name="Normal 16 7 2 3" xfId="516"/>
    <cellStyle name="Normal 16 7 3" xfId="517"/>
    <cellStyle name="Normal 16 7 4" xfId="518"/>
    <cellStyle name="Normal 16 7 5" xfId="519"/>
    <cellStyle name="Normal 16 7 6" xfId="520"/>
    <cellStyle name="Normal 16 7_VSAKIS-Tarpusavio operacijos-2010 11 12" xfId="521"/>
    <cellStyle name="Normal 16 8" xfId="522"/>
    <cellStyle name="Normal 16 8 2" xfId="523"/>
    <cellStyle name="Normal 16 8 2 2" xfId="524"/>
    <cellStyle name="Normal 16 8 2 3" xfId="525"/>
    <cellStyle name="Normal 16 8 3" xfId="526"/>
    <cellStyle name="Normal 16 8 4" xfId="527"/>
    <cellStyle name="Normal 16 9" xfId="528"/>
    <cellStyle name="Normal 16 9 2" xfId="529"/>
    <cellStyle name="Normal 16 9 2 2" xfId="530"/>
    <cellStyle name="Normal 16 9 2 3" xfId="531"/>
    <cellStyle name="Normal 16 9 3" xfId="532"/>
    <cellStyle name="Normal 16 9 4" xfId="533"/>
    <cellStyle name="Normal 17" xfId="534"/>
    <cellStyle name="Normal 17 10" xfId="535"/>
    <cellStyle name="Normal 17 10 2" xfId="536"/>
    <cellStyle name="Normal 17 10 2 2" xfId="537"/>
    <cellStyle name="Normal 17 10 2 3" xfId="538"/>
    <cellStyle name="Normal 17 10 3" xfId="539"/>
    <cellStyle name="Normal 17 10 7" xfId="540"/>
    <cellStyle name="Normal 17 11" xfId="541"/>
    <cellStyle name="Normal 17 11 2" xfId="542"/>
    <cellStyle name="Normal 17 11 3" xfId="543"/>
    <cellStyle name="Normal 17 11 4" xfId="544"/>
    <cellStyle name="Normal 17 11 5" xfId="545"/>
    <cellStyle name="Normal 17 11 6" xfId="546"/>
    <cellStyle name="Normal 17 11_VSAKIS-Tarpusavio operacijos-2010 11 12" xfId="547"/>
    <cellStyle name="Normal 17 12" xfId="548"/>
    <cellStyle name="Normal 17 12 2" xfId="549"/>
    <cellStyle name="Normal 17 12 3" xfId="550"/>
    <cellStyle name="Normal 17 13" xfId="551"/>
    <cellStyle name="Normal 17 13 2" xfId="552"/>
    <cellStyle name="Normal 17 13 3" xfId="553"/>
    <cellStyle name="Normal 17 14" xfId="554"/>
    <cellStyle name="Normal 17 2" xfId="555"/>
    <cellStyle name="Normal 17 2 2" xfId="556"/>
    <cellStyle name="Normal 17 2 2 2" xfId="557"/>
    <cellStyle name="Normal 17 2 2 3" xfId="558"/>
    <cellStyle name="Normal 17 2 3" xfId="559"/>
    <cellStyle name="Normal 17 2 4" xfId="560"/>
    <cellStyle name="Normal 17 3" xfId="561"/>
    <cellStyle name="Normal 17 3 2" xfId="562"/>
    <cellStyle name="Normal 17 3 2 2" xfId="563"/>
    <cellStyle name="Normal 17 3 2 3" xfId="564"/>
    <cellStyle name="Normal 17 3 3" xfId="565"/>
    <cellStyle name="Normal 17 3 4" xfId="566"/>
    <cellStyle name="Normal 17 4" xfId="567"/>
    <cellStyle name="Normal 17 4 2" xfId="568"/>
    <cellStyle name="Normal 17 4 2 2" xfId="569"/>
    <cellStyle name="Normal 17 4 2 3" xfId="570"/>
    <cellStyle name="Normal 17 4 3" xfId="571"/>
    <cellStyle name="Normal 17 4 4" xfId="572"/>
    <cellStyle name="Normal 17 5" xfId="573"/>
    <cellStyle name="Normal 17 5 2" xfId="574"/>
    <cellStyle name="Normal 17 5 2 2" xfId="575"/>
    <cellStyle name="Normal 17 5 2 3" xfId="576"/>
    <cellStyle name="Normal 17 5 3" xfId="577"/>
    <cellStyle name="Normal 17 5 4" xfId="578"/>
    <cellStyle name="Normal 17 6" xfId="579"/>
    <cellStyle name="Normal 17 6 2" xfId="580"/>
    <cellStyle name="Normal 17 6 2 2" xfId="581"/>
    <cellStyle name="Normal 17 6 2 3" xfId="582"/>
    <cellStyle name="Normal 17 6 3" xfId="583"/>
    <cellStyle name="Normal 17 6 4" xfId="584"/>
    <cellStyle name="Normal 17 7" xfId="585"/>
    <cellStyle name="Normal 17 7 2" xfId="586"/>
    <cellStyle name="Normal 17 7 2 2" xfId="587"/>
    <cellStyle name="Normal 17 7 2 3" xfId="588"/>
    <cellStyle name="Normal 17 7 3" xfId="589"/>
    <cellStyle name="Normal 17 7 4" xfId="590"/>
    <cellStyle name="Normal 17 8" xfId="591"/>
    <cellStyle name="Normal 17 8 2" xfId="592"/>
    <cellStyle name="Normal 17 8 2 2" xfId="593"/>
    <cellStyle name="Normal 17 8 2 3" xfId="594"/>
    <cellStyle name="Normal 17 8 3" xfId="595"/>
    <cellStyle name="Normal 17 8 4" xfId="596"/>
    <cellStyle name="Normal 17 9" xfId="597"/>
    <cellStyle name="Normal 17 9 2" xfId="598"/>
    <cellStyle name="Normal 17 9 2 2" xfId="599"/>
    <cellStyle name="Normal 17 9 2 3" xfId="600"/>
    <cellStyle name="Normal 17 9 3" xfId="601"/>
    <cellStyle name="Normal 17 9 4" xfId="602"/>
    <cellStyle name="Normal 18" xfId="603"/>
    <cellStyle name="Normal 18 2" xfId="604"/>
    <cellStyle name="Normal 18 2 2" xfId="605"/>
    <cellStyle name="Normal 18 2 3" xfId="606"/>
    <cellStyle name="Normal 18 3" xfId="607"/>
    <cellStyle name="Normal 18 3 2" xfId="608"/>
    <cellStyle name="Normal 18 3 2 2" xfId="609"/>
    <cellStyle name="Normal 18 3 2 2 2" xfId="610"/>
    <cellStyle name="Normal 18 3 2 2 3" xfId="611"/>
    <cellStyle name="Normal 18 3 2 2_VSAKIS-Tarpusavio operacijos-vidines operacijos-ketv-2010 11 15" xfId="612"/>
    <cellStyle name="Normal 18 3 2 3" xfId="613"/>
    <cellStyle name="Normal 18 3 2 4" xfId="614"/>
    <cellStyle name="Normal 18 3 2_VSAKIS-Tarpusavio operacijos-vidines operacijos-ketv-2010 11 15" xfId="615"/>
    <cellStyle name="Normal 18 3 3" xfId="616"/>
    <cellStyle name="Normal 18 3 3 2" xfId="617"/>
    <cellStyle name="Normal 18 3 3 2 2" xfId="618"/>
    <cellStyle name="Normal 18 3 3 2 3" xfId="619"/>
    <cellStyle name="Normal 18 3 3 2_VSAKIS-Tarpusavio operacijos-vidines operacijos-ketv-2010 11 15" xfId="620"/>
    <cellStyle name="Normal 18 3 3 3" xfId="621"/>
    <cellStyle name="Normal 18 3 3 4" xfId="622"/>
    <cellStyle name="Normal 18 3 3_VSAKIS-Tarpusavio operacijos-vidines operacijos-ketv-2010 11 15" xfId="623"/>
    <cellStyle name="Normal 18 3 4" xfId="624"/>
    <cellStyle name="Normal 18 3 4 2" xfId="625"/>
    <cellStyle name="Normal 18 3 4 3" xfId="626"/>
    <cellStyle name="Normal 18 3 4_VSAKIS-Tarpusavio operacijos-vidines operacijos-ketv-2010 11 15" xfId="627"/>
    <cellStyle name="Normal 18 3 5" xfId="628"/>
    <cellStyle name="Normal 18 3 6" xfId="629"/>
    <cellStyle name="Normal 18 3_VSAKIS-Tarpusavio operacijos-vidines operacijos-ketv-2010 11 15" xfId="630"/>
    <cellStyle name="Normal 18 4" xfId="631"/>
    <cellStyle name="Normal 18 4 2" xfId="632"/>
    <cellStyle name="Normal 18 4 2 2" xfId="633"/>
    <cellStyle name="Normal 18 4 2 3" xfId="634"/>
    <cellStyle name="Normal 18 4 2_VSAKIS-Tarpusavio operacijos-vidines operacijos-ketv-2010 11 15" xfId="635"/>
    <cellStyle name="Normal 18 4 3" xfId="636"/>
    <cellStyle name="Normal 18 4 4" xfId="637"/>
    <cellStyle name="Normal 18 4_VSAKIS-Tarpusavio operacijos-vidines operacijos-ketv-2010 11 15" xfId="638"/>
    <cellStyle name="Normal 18 5" xfId="639"/>
    <cellStyle name="Normal 18 5 2" xfId="640"/>
    <cellStyle name="Normal 18 5 3" xfId="641"/>
    <cellStyle name="Normal 18 5_VSAKIS-Tarpusavio operacijos-vidines operacijos-ketv-2010 11 15" xfId="642"/>
    <cellStyle name="Normal 18 6" xfId="643"/>
    <cellStyle name="Normal 18 7" xfId="644"/>
    <cellStyle name="Normal 18 8" xfId="645"/>
    <cellStyle name="Normal 19" xfId="646"/>
    <cellStyle name="Normal 19 10" xfId="647"/>
    <cellStyle name="Normal 19 2" xfId="648"/>
    <cellStyle name="Normal 19 2 2" xfId="649"/>
    <cellStyle name="Normal 19 2 3" xfId="650"/>
    <cellStyle name="Normal 19 2 6" xfId="651"/>
    <cellStyle name="Normal 19 2_VSAKIS-Tarpusavio operacijos-2010 11 12" xfId="652"/>
    <cellStyle name="Normal 19 3" xfId="653"/>
    <cellStyle name="Normal 19 3 2" xfId="654"/>
    <cellStyle name="Normal 19 3 2 2" xfId="655"/>
    <cellStyle name="Normal 19 3 2 2 2" xfId="656"/>
    <cellStyle name="Normal 19 3 2 2 3" xfId="657"/>
    <cellStyle name="Normal 19 3 2 2_VSAKIS-Tarpusavio operacijos-vidines operacijos-ketv-2010 11 15" xfId="658"/>
    <cellStyle name="Normal 19 3 2 3" xfId="659"/>
    <cellStyle name="Normal 19 3 2 4" xfId="660"/>
    <cellStyle name="Normal 19 3 2_VSAKIS-Tarpusavio operacijos-vidines operacijos-ketv-2010 11 15" xfId="661"/>
    <cellStyle name="Normal 19 3 3" xfId="662"/>
    <cellStyle name="Normal 19 3 3 2" xfId="663"/>
    <cellStyle name="Normal 19 3 3 2 2" xfId="664"/>
    <cellStyle name="Normal 19 3 3 2 3" xfId="665"/>
    <cellStyle name="Normal 19 3 3 2_VSAKIS-Tarpusavio operacijos-vidines operacijos-ketv-2010 11 15" xfId="666"/>
    <cellStyle name="Normal 19 3 3 3" xfId="667"/>
    <cellStyle name="Normal 19 3 3 4" xfId="668"/>
    <cellStyle name="Normal 19 3 3_VSAKIS-Tarpusavio operacijos-vidines operacijos-ketv-2010 11 15" xfId="669"/>
    <cellStyle name="Normal 19 3 4" xfId="670"/>
    <cellStyle name="Normal 19 3 4 2" xfId="671"/>
    <cellStyle name="Normal 19 3 4 3" xfId="672"/>
    <cellStyle name="Normal 19 3 4_VSAKIS-Tarpusavio operacijos-vidines operacijos-ketv-2010 11 15" xfId="673"/>
    <cellStyle name="Normal 19 3 5" xfId="674"/>
    <cellStyle name="Normal 19 3 6" xfId="675"/>
    <cellStyle name="Normal 19 3 7" xfId="676"/>
    <cellStyle name="Normal 19 3 7 2" xfId="677"/>
    <cellStyle name="Normal 19 3 8" xfId="678"/>
    <cellStyle name="Normal 19 3_VSAKIS-Tarpusavio operacijos-vidines operacijos-ketv-2010 11 15" xfId="679"/>
    <cellStyle name="Normal 19 4" xfId="680"/>
    <cellStyle name="Normal 19 4 2" xfId="681"/>
    <cellStyle name="Normal 19 4 2 2" xfId="682"/>
    <cellStyle name="Normal 19 4 2 3" xfId="683"/>
    <cellStyle name="Normal 19 4 2_VSAKIS-Tarpusavio operacijos-vidines operacijos-ketv-2010 11 15" xfId="684"/>
    <cellStyle name="Normal 19 4 3" xfId="685"/>
    <cellStyle name="Normal 19 4 4" xfId="686"/>
    <cellStyle name="Normal 19 4_VSAKIS-Tarpusavio operacijos-vidines operacijos-ketv-2010 11 15" xfId="687"/>
    <cellStyle name="Normal 19 5" xfId="688"/>
    <cellStyle name="Normal 19 5 2" xfId="689"/>
    <cellStyle name="Normal 19 5 3" xfId="690"/>
    <cellStyle name="Normal 19 5_VSAKIS-Tarpusavio operacijos-vidines operacijos-ketv-2010 11 15" xfId="691"/>
    <cellStyle name="Normal 19 6" xfId="692"/>
    <cellStyle name="Normal 19 7" xfId="693"/>
    <cellStyle name="Normal 19 8" xfId="694"/>
    <cellStyle name="Normal 19 9" xfId="695"/>
    <cellStyle name="Normal 19_VSAKIS-Tarpusavio operacijos-2010 11 12" xfId="696"/>
    <cellStyle name="Normal 2" xfId="697"/>
    <cellStyle name="Normal 2 10" xfId="698"/>
    <cellStyle name="Normal 2 11" xfId="699"/>
    <cellStyle name="Normal 2 2" xfId="700"/>
    <cellStyle name="Normal 2 2 2" xfId="701"/>
    <cellStyle name="Normal 2 2 2 2" xfId="702"/>
    <cellStyle name="Normal 2 2 2 2 2" xfId="703"/>
    <cellStyle name="Normal 2 2 2 2 3" xfId="704"/>
    <cellStyle name="Normal 2 2 2 3" xfId="705"/>
    <cellStyle name="Normal 2 2 2 4" xfId="706"/>
    <cellStyle name="Normal 2 2 2 41" xfId="707"/>
    <cellStyle name="Normal 2 2 2 5" xfId="708"/>
    <cellStyle name="Normal 2 2 2 6" xfId="709"/>
    <cellStyle name="Normal 2 2 2 7" xfId="710"/>
    <cellStyle name="Normal 2 2 2_VSAKIS-Tarpusavio operacijos-2010 11 12" xfId="711"/>
    <cellStyle name="Normal 2 2 3" xfId="712"/>
    <cellStyle name="Normal 2 2 3 2" xfId="713"/>
    <cellStyle name="Normal 2 2 3 3" xfId="714"/>
    <cellStyle name="Normal 2 2 4" xfId="715"/>
    <cellStyle name="Normal 2 2_VSAKIS-Tarpusavio operacijos-2010 11 12" xfId="716"/>
    <cellStyle name="Normal 2 3" xfId="717"/>
    <cellStyle name="Normal 2 3 2" xfId="718"/>
    <cellStyle name="Normal 2 3 2 2" xfId="719"/>
    <cellStyle name="Normal 2 3 2 3" xfId="720"/>
    <cellStyle name="Normal 2 3 3" xfId="721"/>
    <cellStyle name="Normal 2 3 3 2" xfId="722"/>
    <cellStyle name="Normal 2 3 3 3" xfId="723"/>
    <cellStyle name="Normal 2 3 4" xfId="724"/>
    <cellStyle name="Normal 2 3 5" xfId="725"/>
    <cellStyle name="Normal 2 3 6" xfId="726"/>
    <cellStyle name="Normal 2 3 7" xfId="727"/>
    <cellStyle name="Normal 2 4" xfId="728"/>
    <cellStyle name="Normal 2 5" xfId="729"/>
    <cellStyle name="Normal 2 5 2" xfId="730"/>
    <cellStyle name="Normal 2 5 2 2" xfId="731"/>
    <cellStyle name="Normal 2 5 2 2 2" xfId="732"/>
    <cellStyle name="Normal 2 5 2 2 3" xfId="733"/>
    <cellStyle name="Normal 2 5 2 2_VSAKIS-Tarpusavio operacijos-vidines operacijos-ketv-2010 11 15" xfId="734"/>
    <cellStyle name="Normal 2 5 2 3" xfId="735"/>
    <cellStyle name="Normal 2 5 2 4" xfId="736"/>
    <cellStyle name="Normal 2 5 2_VSAKIS-Tarpusavio operacijos-vidines operacijos-ketv-2010 11 15" xfId="737"/>
    <cellStyle name="Normal 2 5 3" xfId="738"/>
    <cellStyle name="Normal 2 5 3 2" xfId="739"/>
    <cellStyle name="Normal 2 5 3 2 2" xfId="740"/>
    <cellStyle name="Normal 2 5 3 2 3" xfId="741"/>
    <cellStyle name="Normal 2 5 3 2_VSAKIS-Tarpusavio operacijos-vidines operacijos-ketv-2010 11 15" xfId="742"/>
    <cellStyle name="Normal 2 5 3 3" xfId="743"/>
    <cellStyle name="Normal 2 5 3 4" xfId="744"/>
    <cellStyle name="Normal 2 5 3_VSAKIS-Tarpusavio operacijos-vidines operacijos-ketv-2010 11 15" xfId="745"/>
    <cellStyle name="Normal 2 5 4" xfId="746"/>
    <cellStyle name="Normal 2 5 4 2" xfId="747"/>
    <cellStyle name="Normal 2 5 4 3" xfId="748"/>
    <cellStyle name="Normal 2 5 4_VSAKIS-Tarpusavio operacijos-vidines operacijos-ketv-2010 11 15" xfId="749"/>
    <cellStyle name="Normal 2 5 5" xfId="750"/>
    <cellStyle name="Normal 2 5 6" xfId="751"/>
    <cellStyle name="Normal 2 5 7" xfId="752"/>
    <cellStyle name="Normal 2 5_VSAKIS-Tarpusavio operacijos-vidines operacijos-ketv-2010 11 15" xfId="753"/>
    <cellStyle name="Normal 2 6" xfId="754"/>
    <cellStyle name="Normal 2 6 2" xfId="755"/>
    <cellStyle name="Normal 2 6 2 2" xfId="756"/>
    <cellStyle name="Normal 2 6 2 3" xfId="757"/>
    <cellStyle name="Normal 2 6 2_VSAKIS-Tarpusavio operacijos-vidines operacijos-ketv-2010 11 15" xfId="758"/>
    <cellStyle name="Normal 2 6 3" xfId="759"/>
    <cellStyle name="Normal 2 6 4" xfId="760"/>
    <cellStyle name="Normal 2 6_VSAKIS-Tarpusavio operacijos-vidines operacijos-ketv-2010 11 15" xfId="761"/>
    <cellStyle name="Normal 2 7" xfId="762"/>
    <cellStyle name="Normal 2 7 2" xfId="763"/>
    <cellStyle name="Normal 2 7 3" xfId="764"/>
    <cellStyle name="Normal 2 7_VSAKIS-Tarpusavio operacijos-vidines operacijos-ketv-2010 11 15" xfId="765"/>
    <cellStyle name="Normal 2 8" xfId="766"/>
    <cellStyle name="Normal 2 9" xfId="767"/>
    <cellStyle name="Normal 2 9 2" xfId="768"/>
    <cellStyle name="Normal 2_VSAKIS-Tarpusavio operacijos-2010 11 12" xfId="769"/>
    <cellStyle name="Normal 20" xfId="770"/>
    <cellStyle name="Normal 20 2" xfId="771"/>
    <cellStyle name="Normal 20 2 2" xfId="772"/>
    <cellStyle name="Normal 20 2 3" xfId="773"/>
    <cellStyle name="Normal 20 2 4" xfId="774"/>
    <cellStyle name="Normal 20 2_VSAKIS-Tarpusavio operacijos-2010 11 12" xfId="775"/>
    <cellStyle name="Normal 20 3" xfId="776"/>
    <cellStyle name="Normal 20 4" xfId="777"/>
    <cellStyle name="Normal 20 41" xfId="778"/>
    <cellStyle name="Normal 20 41 2" xfId="779"/>
    <cellStyle name="Normal 20 5" xfId="780"/>
    <cellStyle name="Normal 20 6" xfId="781"/>
    <cellStyle name="Normal 20_VSAKIS-Tarpusavio operacijos-2010 11 12" xfId="782"/>
    <cellStyle name="Normal 21" xfId="783"/>
    <cellStyle name="Normal 21 10" xfId="784"/>
    <cellStyle name="Normal 21 11" xfId="785"/>
    <cellStyle name="Normal 21 12" xfId="786"/>
    <cellStyle name="Normal 21 2" xfId="787"/>
    <cellStyle name="Normal 21 2 11" xfId="788"/>
    <cellStyle name="Normal 21 2 2" xfId="789"/>
    <cellStyle name="Normal 21 2 2 2" xfId="790"/>
    <cellStyle name="Normal 21 2 2 2 2" xfId="791"/>
    <cellStyle name="Normal 21 2 2 2 3" xfId="792"/>
    <cellStyle name="Normal 21 2 2 2_VSAKIS-Tarpusavio operacijos-vidines operacijos-ketv-2010 11 15" xfId="793"/>
    <cellStyle name="Normal 21 2 2 3" xfId="794"/>
    <cellStyle name="Normal 21 2 2 4" xfId="795"/>
    <cellStyle name="Normal 21 2 2 5" xfId="796"/>
    <cellStyle name="Normal 21 2 2 5 2" xfId="797"/>
    <cellStyle name="Normal 21 2 2 5 7" xfId="798"/>
    <cellStyle name="Normal 21 2 2 5_VSAKIS-Tarpusavio operacijos-vidines operacijos-ketv-2010 11 15" xfId="799"/>
    <cellStyle name="Normal 21 2 2_VSAKIS-Tarpusavio operacijos-vidines operacijos-ketv-2010 11 15" xfId="800"/>
    <cellStyle name="Normal 21 2 3" xfId="801"/>
    <cellStyle name="Normal 21 2 3 2" xfId="802"/>
    <cellStyle name="Normal 21 2 3 3" xfId="803"/>
    <cellStyle name="Normal 21 2 3_VSAKIS-Tarpusavio operacijos-vidines operacijos-ketv-2010 11 15" xfId="804"/>
    <cellStyle name="Normal 21 2 4" xfId="805"/>
    <cellStyle name="Normal 21 2 5" xfId="806"/>
    <cellStyle name="Normal 21 2 6" xfId="807"/>
    <cellStyle name="Normal 21 2 6 2" xfId="808"/>
    <cellStyle name="Normal 21 2 6_VSAKIS-Tarpusavio operacijos-vidines operacijos-ketv-2010 11 15" xfId="809"/>
    <cellStyle name="Normal 21 2_VSAKIS-Tarpusavio operacijos-vidines operacijos-ketv-2010 11 15" xfId="810"/>
    <cellStyle name="Normal 21 3" xfId="811"/>
    <cellStyle name="Normal 21 3 10" xfId="812"/>
    <cellStyle name="Normal 21 3 2" xfId="813"/>
    <cellStyle name="Normal 21 3 2 2" xfId="814"/>
    <cellStyle name="Normal 21 3 2 3" xfId="815"/>
    <cellStyle name="Normal 21 3 2_VSAKIS-Tarpusavio operacijos-vidines operacijos-ketv-2010 11 15" xfId="816"/>
    <cellStyle name="Normal 21 3 3" xfId="817"/>
    <cellStyle name="Normal 21 3 4" xfId="818"/>
    <cellStyle name="Normal 21 3 5" xfId="819"/>
    <cellStyle name="Normal 21 3_VSAKIS-Tarpusavio operacijos-vidines operacijos-ketv-2010 11 15" xfId="820"/>
    <cellStyle name="Normal 21 4" xfId="821"/>
    <cellStyle name="Normal 21 4 2" xfId="822"/>
    <cellStyle name="Normal 21 4 2 2" xfId="823"/>
    <cellStyle name="Normal 21 4 2 3" xfId="824"/>
    <cellStyle name="Normal 21 4 2_VSAKIS-Tarpusavio operacijos-vidines operacijos-ketv-2010 11 15" xfId="825"/>
    <cellStyle name="Normal 21 4 3" xfId="826"/>
    <cellStyle name="Normal 21 4 4" xfId="827"/>
    <cellStyle name="Normal 21 4_VSAKIS-Tarpusavio operacijos-vidines operacijos-ketv-2010 11 15" xfId="828"/>
    <cellStyle name="Normal 21 5" xfId="829"/>
    <cellStyle name="Normal 21 5 2" xfId="830"/>
    <cellStyle name="Normal 21 5 3" xfId="831"/>
    <cellStyle name="Normal 21 5 4" xfId="832"/>
    <cellStyle name="Normal 21 5 9" xfId="833"/>
    <cellStyle name="Normal 21 5_VSAKIS-Tarpusavio operacijos-vidines operacijos-ketv-2010 11 15" xfId="834"/>
    <cellStyle name="Normal 21 6" xfId="835"/>
    <cellStyle name="Normal 21 6 10" xfId="836"/>
    <cellStyle name="Normal 21 6 2" xfId="837"/>
    <cellStyle name="Normal 21 6 3" xfId="838"/>
    <cellStyle name="Normal 21 6 3 2" xfId="839"/>
    <cellStyle name="Normal 21 6 3_VSAKIS-Tarpusavio operacijos-vidines operacijos-ketv-2010 11 15" xfId="840"/>
    <cellStyle name="Normal 21 6 4" xfId="841"/>
    <cellStyle name="Normal 21 6 5" xfId="842"/>
    <cellStyle name="Normal 21 6 6" xfId="843"/>
    <cellStyle name="Normal 21 6_VSAKIS-Tarpusavio operacijos-vidines operacijos-ketv-2010 11 15" xfId="844"/>
    <cellStyle name="Normal 21 7" xfId="845"/>
    <cellStyle name="Normal 21 8" xfId="846"/>
    <cellStyle name="Normal 21 8 2" xfId="847"/>
    <cellStyle name="Normal 21 8 3" xfId="848"/>
    <cellStyle name="Normal 21 8_VSAKIS-Tarpusavio operacijos-vidines operacijos-ketv-2010 11 15" xfId="849"/>
    <cellStyle name="Normal 21 9" xfId="850"/>
    <cellStyle name="Normal 21_VSAKIS-Tarpusavio operacijos-2010 11 12" xfId="851"/>
    <cellStyle name="Normal 22" xfId="852"/>
    <cellStyle name="Normal 22 2" xfId="853"/>
    <cellStyle name="Normal 22 2 2" xfId="854"/>
    <cellStyle name="Normal 22 2 3" xfId="855"/>
    <cellStyle name="Normal 22 3" xfId="856"/>
    <cellStyle name="Normal 22_VSAKIS-D.A.2.4-PD-2priedas-2010 10 06-EY_ old" xfId="857"/>
    <cellStyle name="Normal 23" xfId="858"/>
    <cellStyle name="Normal 23 2" xfId="859"/>
    <cellStyle name="Normal 23 2 2" xfId="860"/>
    <cellStyle name="Normal 23 2 3" xfId="861"/>
    <cellStyle name="Normal 23 3" xfId="862"/>
    <cellStyle name="Normal 23 3 2" xfId="863"/>
    <cellStyle name="Normal 23 3 3" xfId="864"/>
    <cellStyle name="Normal 23 4" xfId="865"/>
    <cellStyle name="Normal 23 5" xfId="866"/>
    <cellStyle name="Normal 24" xfId="867"/>
    <cellStyle name="Normal 24 2" xfId="868"/>
    <cellStyle name="Normal 24 3" xfId="869"/>
    <cellStyle name="Normal 25" xfId="870"/>
    <cellStyle name="Normal 25 2" xfId="871"/>
    <cellStyle name="Normal 25_VSAKIS-Tarpusavio operacijos-vidines operacijos-ketv-2010 11 15" xfId="872"/>
    <cellStyle name="Normal 26" xfId="873"/>
    <cellStyle name="Normal 26 2" xfId="874"/>
    <cellStyle name="Normal 26 3" xfId="875"/>
    <cellStyle name="Normal 26 6" xfId="876"/>
    <cellStyle name="Normal 27" xfId="877"/>
    <cellStyle name="Normal 27 2" xfId="878"/>
    <cellStyle name="Normal 27 6" xfId="879"/>
    <cellStyle name="Normal 28" xfId="880"/>
    <cellStyle name="Normal 28 2" xfId="881"/>
    <cellStyle name="Normal 28 3" xfId="882"/>
    <cellStyle name="Normal 29" xfId="883"/>
    <cellStyle name="Normal 3" xfId="884"/>
    <cellStyle name="Normal 3 2" xfId="885"/>
    <cellStyle name="Normal 3 3" xfId="886"/>
    <cellStyle name="Normal 3 3 2" xfId="887"/>
    <cellStyle name="Normal 3 3 2 2" xfId="888"/>
    <cellStyle name="Normal 3 3 2 3" xfId="889"/>
    <cellStyle name="Normal 3 3 3" xfId="890"/>
    <cellStyle name="Normal 3 3 4" xfId="891"/>
    <cellStyle name="Normal 3 4" xfId="892"/>
    <cellStyle name="Normal 3 5" xfId="893"/>
    <cellStyle name="Normal 3 6" xfId="894"/>
    <cellStyle name="Normal 3 8" xfId="895"/>
    <cellStyle name="Normal 3_VSAKIS-Tarpusavio operacijos-2010 11 12" xfId="896"/>
    <cellStyle name="Normal 30" xfId="897"/>
    <cellStyle name="Normal 31" xfId="898"/>
    <cellStyle name="Normal 32" xfId="899"/>
    <cellStyle name="Normal 4" xfId="900"/>
    <cellStyle name="Normal 4 2" xfId="901"/>
    <cellStyle name="Normal 4 3" xfId="902"/>
    <cellStyle name="Normal 4 4" xfId="903"/>
    <cellStyle name="Normal 4 5" xfId="904"/>
    <cellStyle name="Normal 4 6" xfId="905"/>
    <cellStyle name="Normal 4_VSAKIS-Tarpusavio operacijos-2010 11 12" xfId="906"/>
    <cellStyle name="Normal 5" xfId="907"/>
    <cellStyle name="Normal 5 2" xfId="908"/>
    <cellStyle name="Normal 5 3" xfId="909"/>
    <cellStyle name="Normal 5 4" xfId="910"/>
    <cellStyle name="Normal 5 4 2" xfId="911"/>
    <cellStyle name="Normal 5 5" xfId="912"/>
    <cellStyle name="Normal 5 6" xfId="913"/>
    <cellStyle name="Normal 6" xfId="914"/>
    <cellStyle name="Normal 6 2" xfId="915"/>
    <cellStyle name="Normal 6 3" xfId="916"/>
    <cellStyle name="Normal 6 4" xfId="917"/>
    <cellStyle name="Normal 7" xfId="918"/>
    <cellStyle name="Normal 7 2" xfId="919"/>
    <cellStyle name="Normal 7 3" xfId="920"/>
    <cellStyle name="Normal 7 4" xfId="921"/>
    <cellStyle name="Normal 7 4 2" xfId="922"/>
    <cellStyle name="Normal 7 5" xfId="923"/>
    <cellStyle name="Normal 7 6" xfId="924"/>
    <cellStyle name="Normal 8" xfId="925"/>
    <cellStyle name="Normal 8 2" xfId="926"/>
    <cellStyle name="Normal 8 3" xfId="927"/>
    <cellStyle name="Normal 9" xfId="928"/>
    <cellStyle name="Normal 9 2" xfId="929"/>
    <cellStyle name="Normal 9 3" xfId="930"/>
    <cellStyle name="Normal_16VSAFAS" xfId="931"/>
    <cellStyle name="Normal_17 VSAFAS_lyginamasis_4-19_priedai_2009-09-10 2" xfId="932"/>
    <cellStyle name="Normal_20VSAFAS3-5p" xfId="933"/>
    <cellStyle name="Normal_20VSAFAS3-5p 2" xfId="1089"/>
    <cellStyle name="Normal_3VSAFASpp" xfId="934"/>
    <cellStyle name="Normal_4VSAFASpp" xfId="935"/>
    <cellStyle name="Normal_5VSAFASpp" xfId="936"/>
    <cellStyle name="Note" xfId="937"/>
    <cellStyle name="Note 10" xfId="938"/>
    <cellStyle name="Note 2" xfId="939"/>
    <cellStyle name="Note 2 2" xfId="940"/>
    <cellStyle name="Note 2 3" xfId="941"/>
    <cellStyle name="Note 3" xfId="942"/>
    <cellStyle name="Note 3 2" xfId="943"/>
    <cellStyle name="Note 3 3" xfId="944"/>
    <cellStyle name="Note 4" xfId="945"/>
    <cellStyle name="Note 4 2" xfId="946"/>
    <cellStyle name="Note 4 3" xfId="947"/>
    <cellStyle name="Note 5" xfId="948"/>
    <cellStyle name="Note 5 2" xfId="949"/>
    <cellStyle name="Note 5 3" xfId="950"/>
    <cellStyle name="Note 6" xfId="951"/>
    <cellStyle name="Note 6 2" xfId="952"/>
    <cellStyle name="Note 6 3" xfId="953"/>
    <cellStyle name="Note 7" xfId="954"/>
    <cellStyle name="Note 7 2" xfId="955"/>
    <cellStyle name="Note 7 3" xfId="956"/>
    <cellStyle name="Note 8" xfId="957"/>
    <cellStyle name="Note 8 2" xfId="958"/>
    <cellStyle name="Note 8 3" xfId="959"/>
    <cellStyle name="Note 9" xfId="960"/>
    <cellStyle name="Note 9 2" xfId="961"/>
    <cellStyle name="Note 9 3" xfId="962"/>
    <cellStyle name="Note_10VSAFAS2,3p" xfId="963"/>
    <cellStyle name="Output 2" xfId="964"/>
    <cellStyle name="Output 3" xfId="965"/>
    <cellStyle name="Output 4" xfId="966"/>
    <cellStyle name="Output 5" xfId="967"/>
    <cellStyle name="Output 6" xfId="968"/>
    <cellStyle name="Output 7" xfId="969"/>
    <cellStyle name="Output 8" xfId="970"/>
    <cellStyle name="Output 9" xfId="971"/>
    <cellStyle name="SAPBEXaggData" xfId="972"/>
    <cellStyle name="SAPBEXaggData 2" xfId="973"/>
    <cellStyle name="SAPBEXaggDataEmph" xfId="974"/>
    <cellStyle name="SAPBEXaggItem" xfId="975"/>
    <cellStyle name="SAPBEXaggItem 2" xfId="976"/>
    <cellStyle name="SAPBEXaggItemX" xfId="977"/>
    <cellStyle name="SAPBEXchaText" xfId="978"/>
    <cellStyle name="SAPBEXchaText 2" xfId="979"/>
    <cellStyle name="SAPBEXexcBad7" xfId="980"/>
    <cellStyle name="SAPBEXexcBad7 2" xfId="981"/>
    <cellStyle name="SAPBEXexcBad8" xfId="982"/>
    <cellStyle name="SAPBEXexcBad8 2" xfId="983"/>
    <cellStyle name="SAPBEXexcBad9" xfId="984"/>
    <cellStyle name="SAPBEXexcBad9 2" xfId="985"/>
    <cellStyle name="SAPBEXexcCritical4" xfId="986"/>
    <cellStyle name="SAPBEXexcCritical4 2" xfId="987"/>
    <cellStyle name="SAPBEXexcCritical5" xfId="988"/>
    <cellStyle name="SAPBEXexcCritical5 2" xfId="989"/>
    <cellStyle name="SAPBEXexcCritical6" xfId="990"/>
    <cellStyle name="SAPBEXexcCritical6 2" xfId="991"/>
    <cellStyle name="SAPBEXexcGood1" xfId="992"/>
    <cellStyle name="SAPBEXexcGood1 2" xfId="993"/>
    <cellStyle name="SAPBEXexcGood2" xfId="994"/>
    <cellStyle name="SAPBEXexcGood2 2" xfId="995"/>
    <cellStyle name="SAPBEXexcGood3" xfId="996"/>
    <cellStyle name="SAPBEXexcGood3 2" xfId="997"/>
    <cellStyle name="SAPBEXfilterDrill" xfId="998"/>
    <cellStyle name="SAPBEXfilterDrill 2" xfId="999"/>
    <cellStyle name="SAPBEXfilterItem" xfId="1000"/>
    <cellStyle name="SAPBEXfilterItem 2" xfId="1001"/>
    <cellStyle name="SAPBEXfilterItem 2 2" xfId="1002"/>
    <cellStyle name="SAPBEXfilterItem 2 3" xfId="1003"/>
    <cellStyle name="SAPBEXfilterItem 3" xfId="1004"/>
    <cellStyle name="SAPBEXfilterItem 4" xfId="1005"/>
    <cellStyle name="SAPBEXfilterText" xfId="1006"/>
    <cellStyle name="SAPBEXfilterText 2" xfId="1007"/>
    <cellStyle name="SAPBEXfilterText 2 2" xfId="1008"/>
    <cellStyle name="SAPBEXfilterText 2 3" xfId="1009"/>
    <cellStyle name="SAPBEXfilterText 3" xfId="1010"/>
    <cellStyle name="SAPBEXfilterText 4" xfId="1011"/>
    <cellStyle name="SAPBEXformats" xfId="1012"/>
    <cellStyle name="SAPBEXformats 2" xfId="1013"/>
    <cellStyle name="SAPBEXheaderItem" xfId="1014"/>
    <cellStyle name="SAPBEXheaderItem 2" xfId="1015"/>
    <cellStyle name="SAPBEXheaderText" xfId="1016"/>
    <cellStyle name="SAPBEXheaderText 2" xfId="1017"/>
    <cellStyle name="SAPBEXHLevel0" xfId="1018"/>
    <cellStyle name="SAPBEXHLevel0 2" xfId="1019"/>
    <cellStyle name="SAPBEXHLevel0X" xfId="1020"/>
    <cellStyle name="SAPBEXHLevel0X 2" xfId="1021"/>
    <cellStyle name="SAPBEXHLevel0X 3" xfId="1022"/>
    <cellStyle name="SAPBEXHLevel1" xfId="1023"/>
    <cellStyle name="SAPBEXHLevel1 2" xfId="1024"/>
    <cellStyle name="SAPBEXHLevel1X" xfId="1025"/>
    <cellStyle name="SAPBEXHLevel1X 2" xfId="1026"/>
    <cellStyle name="SAPBEXHLevel1X 3" xfId="1027"/>
    <cellStyle name="SAPBEXHLevel2" xfId="1028"/>
    <cellStyle name="SAPBEXHLevel2 2" xfId="1029"/>
    <cellStyle name="SAPBEXHLevel2X" xfId="1030"/>
    <cellStyle name="SAPBEXHLevel2X 2" xfId="1031"/>
    <cellStyle name="SAPBEXHLevel2X 3" xfId="1032"/>
    <cellStyle name="SAPBEXHLevel3" xfId="1033"/>
    <cellStyle name="SAPBEXHLevel3 2" xfId="1034"/>
    <cellStyle name="SAPBEXHLevel3X" xfId="1035"/>
    <cellStyle name="SAPBEXHLevel3X 2" xfId="1036"/>
    <cellStyle name="SAPBEXHLevel3X 3" xfId="1037"/>
    <cellStyle name="SAPBEXinputData" xfId="1038"/>
    <cellStyle name="SAPBEXinputData 2" xfId="1039"/>
    <cellStyle name="SAPBEXinputData 3" xfId="1040"/>
    <cellStyle name="SAPBEXItemHeader" xfId="1041"/>
    <cellStyle name="SAPBEXresData" xfId="1042"/>
    <cellStyle name="SAPBEXresDataEmph" xfId="1043"/>
    <cellStyle name="SAPBEXresItem" xfId="1044"/>
    <cellStyle name="SAPBEXresItemX" xfId="1045"/>
    <cellStyle name="SAPBEXstdData" xfId="1046"/>
    <cellStyle name="SAPBEXstdData 2" xfId="1047"/>
    <cellStyle name="SAPBEXstdDataEmph" xfId="1048"/>
    <cellStyle name="SAPBEXstdItem" xfId="1049"/>
    <cellStyle name="SAPBEXstdItem 2" xfId="1050"/>
    <cellStyle name="SAPBEXstdItemX" xfId="1051"/>
    <cellStyle name="SAPBEXtitle" xfId="1052"/>
    <cellStyle name="SAPBEXunassignedItem" xfId="1053"/>
    <cellStyle name="SAPBEXunassignedItem 2" xfId="1054"/>
    <cellStyle name="SAPBEXundefined" xfId="1055"/>
    <cellStyle name="Sheet Title" xfId="1056"/>
    <cellStyle name="STYL1 - Style1" xfId="1057"/>
    <cellStyle name="STYL1 - Style1 2" xfId="1058"/>
    <cellStyle name="STYL1 - Style1 3" xfId="1059"/>
    <cellStyle name="Style 1" xfId="1092"/>
    <cellStyle name="Stilius 1" xfId="1060"/>
    <cellStyle name="Table Heading" xfId="1061"/>
    <cellStyle name="Total 2" xfId="1062"/>
    <cellStyle name="Total 2 2" xfId="1063"/>
    <cellStyle name="Total 3" xfId="1064"/>
    <cellStyle name="Total 3 2" xfId="1065"/>
    <cellStyle name="Total 4" xfId="1066"/>
    <cellStyle name="Total 4 2" xfId="1067"/>
    <cellStyle name="Total 5" xfId="1068"/>
    <cellStyle name="Total 5 2" xfId="1069"/>
    <cellStyle name="Total 6" xfId="1070"/>
    <cellStyle name="Total 6 2" xfId="1071"/>
    <cellStyle name="Total 7" xfId="1072"/>
    <cellStyle name="Total 7 2" xfId="1073"/>
    <cellStyle name="Total 8" xfId="1074"/>
    <cellStyle name="Total 8 2" xfId="1075"/>
    <cellStyle name="Total 9" xfId="1076"/>
    <cellStyle name="Total 9 2" xfId="1077"/>
    <cellStyle name="Valiuta 2" xfId="1091"/>
    <cellStyle name="Valiuta 3" xfId="1088"/>
    <cellStyle name="Warning Text 2" xfId="1078"/>
    <cellStyle name="Warning Text 3" xfId="1079"/>
    <cellStyle name="Warning Text 4" xfId="1080"/>
    <cellStyle name="Warning Text 5" xfId="1081"/>
    <cellStyle name="Warning Text 6" xfId="1082"/>
    <cellStyle name="Warning Text 7" xfId="1083"/>
    <cellStyle name="Warning Text 8" xfId="1084"/>
    <cellStyle name="Warning Text 9" xfId="1085"/>
    <cellStyle name="Обычный_FAS_primary docs_MM_SD" xfId="10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122"/>
  <sheetViews>
    <sheetView showGridLines="0" view="pageBreakPreview" zoomScaleSheetLayoutView="100" workbookViewId="0">
      <selection activeCell="A16" sqref="A16:G16"/>
    </sheetView>
  </sheetViews>
  <sheetFormatPr defaultRowHeight="12.75"/>
  <cols>
    <col min="1" max="1" width="10.5703125" style="36" customWidth="1"/>
    <col min="2" max="2" width="3.140625" style="37" customWidth="1"/>
    <col min="3" max="3" width="2.7109375" style="37" customWidth="1"/>
    <col min="4" max="4" width="59" style="37" customWidth="1"/>
    <col min="5" max="5" width="7.7109375" style="35" customWidth="1"/>
    <col min="6" max="6" width="11.85546875" style="36" customWidth="1"/>
    <col min="7" max="7" width="12.85546875" style="36" customWidth="1"/>
    <col min="8" max="16384" width="9.140625" style="36"/>
  </cols>
  <sheetData>
    <row r="1" spans="1:9">
      <c r="A1" s="34"/>
      <c r="B1" s="35"/>
      <c r="C1" s="35"/>
      <c r="D1" s="35"/>
      <c r="E1" s="1"/>
      <c r="F1" s="34"/>
      <c r="G1" s="34"/>
    </row>
    <row r="2" spans="1:9" ht="12.75" customHeight="1">
      <c r="A2" s="552" t="s">
        <v>717</v>
      </c>
      <c r="B2" s="552"/>
      <c r="C2" s="552"/>
      <c r="D2" s="552"/>
      <c r="E2" s="552" t="s">
        <v>513</v>
      </c>
      <c r="F2" s="553"/>
      <c r="G2" s="553"/>
    </row>
    <row r="3" spans="1:9" ht="12.75" customHeight="1">
      <c r="A3" s="559" t="s">
        <v>716</v>
      </c>
      <c r="B3" s="559"/>
      <c r="C3" s="559"/>
      <c r="D3" s="559"/>
      <c r="E3" s="554" t="s">
        <v>484</v>
      </c>
      <c r="F3" s="555"/>
      <c r="G3" s="555"/>
    </row>
    <row r="4" spans="1:9">
      <c r="A4" s="554" t="s">
        <v>482</v>
      </c>
      <c r="B4" s="555"/>
      <c r="C4" s="555"/>
      <c r="D4" s="554"/>
      <c r="E4" s="555"/>
      <c r="F4" s="555"/>
    </row>
    <row r="5" spans="1:9">
      <c r="A5" s="532" t="s">
        <v>599</v>
      </c>
      <c r="B5" s="533"/>
      <c r="C5" s="533"/>
      <c r="D5" s="533"/>
      <c r="E5" s="533"/>
      <c r="F5" s="527"/>
      <c r="G5" s="527"/>
    </row>
    <row r="6" spans="1:9">
      <c r="A6" s="558"/>
      <c r="B6" s="558"/>
      <c r="C6" s="558"/>
      <c r="D6" s="558"/>
      <c r="E6" s="558"/>
      <c r="F6" s="558"/>
      <c r="G6" s="558"/>
    </row>
    <row r="7" spans="1:9">
      <c r="A7" s="532" t="s">
        <v>702</v>
      </c>
      <c r="B7" s="556"/>
      <c r="C7" s="556"/>
      <c r="D7" s="556"/>
      <c r="E7" s="556"/>
      <c r="F7" s="557"/>
      <c r="G7" s="557"/>
    </row>
    <row r="8" spans="1:9">
      <c r="A8" s="522" t="s">
        <v>639</v>
      </c>
      <c r="B8" s="526"/>
      <c r="C8" s="526"/>
      <c r="D8" s="526"/>
      <c r="E8" s="526"/>
      <c r="F8" s="527"/>
      <c r="G8" s="527"/>
    </row>
    <row r="9" spans="1:9" ht="12.75" customHeight="1">
      <c r="A9" s="522" t="s">
        <v>600</v>
      </c>
      <c r="B9" s="526"/>
      <c r="C9" s="526"/>
      <c r="D9" s="526"/>
      <c r="E9" s="526"/>
      <c r="F9" s="527"/>
      <c r="G9" s="527"/>
    </row>
    <row r="10" spans="1:9">
      <c r="A10" s="529" t="s">
        <v>640</v>
      </c>
      <c r="B10" s="530"/>
      <c r="C10" s="530"/>
      <c r="D10" s="530"/>
      <c r="E10" s="530"/>
      <c r="F10" s="531"/>
      <c r="G10" s="531"/>
    </row>
    <row r="11" spans="1:9">
      <c r="A11" s="531"/>
      <c r="B11" s="531"/>
      <c r="C11" s="531"/>
      <c r="D11" s="531"/>
      <c r="E11" s="531"/>
      <c r="F11" s="531"/>
      <c r="G11" s="531"/>
    </row>
    <row r="12" spans="1:9">
      <c r="A12" s="528"/>
      <c r="B12" s="527"/>
      <c r="C12" s="527"/>
      <c r="D12" s="527"/>
      <c r="E12" s="527"/>
    </row>
    <row r="13" spans="1:9">
      <c r="A13" s="532" t="s">
        <v>515</v>
      </c>
      <c r="B13" s="533"/>
      <c r="C13" s="533"/>
      <c r="D13" s="533"/>
      <c r="E13" s="533"/>
      <c r="F13" s="534"/>
      <c r="G13" s="534"/>
    </row>
    <row r="14" spans="1:9" ht="15">
      <c r="A14" s="535" t="s">
        <v>701</v>
      </c>
      <c r="B14" s="535"/>
      <c r="C14" s="535"/>
      <c r="D14" s="535"/>
      <c r="E14" s="535"/>
      <c r="F14" s="535"/>
      <c r="G14" s="535"/>
      <c r="H14" s="440"/>
      <c r="I14" s="440"/>
    </row>
    <row r="15" spans="1:9">
      <c r="A15" s="38"/>
      <c r="B15" s="39"/>
      <c r="C15" s="39"/>
      <c r="D15" s="39"/>
      <c r="E15" s="39"/>
      <c r="F15" s="42"/>
      <c r="G15" s="42"/>
    </row>
    <row r="16" spans="1:9">
      <c r="A16" s="522" t="s">
        <v>739</v>
      </c>
      <c r="B16" s="523"/>
      <c r="C16" s="523"/>
      <c r="D16" s="523"/>
      <c r="E16" s="523"/>
      <c r="F16" s="524"/>
      <c r="G16" s="524"/>
    </row>
    <row r="17" spans="1:7">
      <c r="A17" s="522" t="s">
        <v>516</v>
      </c>
      <c r="B17" s="522"/>
      <c r="C17" s="522"/>
      <c r="D17" s="522"/>
      <c r="E17" s="522"/>
      <c r="F17" s="524"/>
      <c r="G17" s="524"/>
    </row>
    <row r="18" spans="1:7" ht="12.75" customHeight="1">
      <c r="A18" s="38"/>
      <c r="B18" s="41"/>
      <c r="C18" s="41"/>
      <c r="D18" s="525" t="s">
        <v>685</v>
      </c>
      <c r="E18" s="525"/>
      <c r="F18" s="525"/>
      <c r="G18" s="525"/>
    </row>
    <row r="19" spans="1:7" ht="67.5" customHeight="1">
      <c r="A19" s="5" t="s">
        <v>480</v>
      </c>
      <c r="B19" s="538" t="s">
        <v>517</v>
      </c>
      <c r="C19" s="539"/>
      <c r="D19" s="540"/>
      <c r="E19" s="43" t="s">
        <v>518</v>
      </c>
      <c r="F19" s="44" t="s">
        <v>519</v>
      </c>
      <c r="G19" s="44" t="s">
        <v>520</v>
      </c>
    </row>
    <row r="20" spans="1:7" s="37" customFormat="1" ht="12.75" customHeight="1">
      <c r="A20" s="44" t="s">
        <v>521</v>
      </c>
      <c r="B20" s="45" t="s">
        <v>522</v>
      </c>
      <c r="C20" s="46"/>
      <c r="D20" s="47"/>
      <c r="E20" s="11"/>
      <c r="F20" s="452">
        <f>+F21+F27</f>
        <v>11634.650000000001</v>
      </c>
      <c r="G20" s="452">
        <f>+G21+G27</f>
        <v>14859.29</v>
      </c>
    </row>
    <row r="21" spans="1:7" s="37" customFormat="1" ht="12.75" customHeight="1">
      <c r="A21" s="50" t="s">
        <v>523</v>
      </c>
      <c r="B21" s="51" t="s">
        <v>524</v>
      </c>
      <c r="C21" s="52"/>
      <c r="D21" s="53"/>
      <c r="E21" s="11">
        <v>111</v>
      </c>
      <c r="F21" s="451">
        <f>+F22+F23+F24+F25+F26</f>
        <v>0</v>
      </c>
      <c r="G21" s="451">
        <f>+G22+G23+G24</f>
        <v>0.36</v>
      </c>
    </row>
    <row r="22" spans="1:7" s="37" customFormat="1" ht="12.75" customHeight="1">
      <c r="A22" s="11" t="s">
        <v>534</v>
      </c>
      <c r="B22" s="12"/>
      <c r="C22" s="28" t="s">
        <v>601</v>
      </c>
      <c r="D22" s="54"/>
      <c r="E22" s="11"/>
      <c r="F22" s="49"/>
      <c r="G22" s="49"/>
    </row>
    <row r="23" spans="1:7" s="37" customFormat="1" ht="12.75" customHeight="1">
      <c r="A23" s="11" t="s">
        <v>535</v>
      </c>
      <c r="B23" s="12"/>
      <c r="C23" s="28" t="s">
        <v>602</v>
      </c>
      <c r="D23" s="29"/>
      <c r="E23" s="11"/>
      <c r="F23" s="49">
        <v>0</v>
      </c>
      <c r="G23" s="49">
        <v>0</v>
      </c>
    </row>
    <row r="24" spans="1:7" s="37" customFormat="1" ht="12.75" customHeight="1">
      <c r="A24" s="11" t="s">
        <v>567</v>
      </c>
      <c r="B24" s="12"/>
      <c r="C24" s="28" t="s">
        <v>603</v>
      </c>
      <c r="D24" s="29"/>
      <c r="E24" s="11">
        <v>111</v>
      </c>
      <c r="F24" s="49">
        <v>0</v>
      </c>
      <c r="G24" s="49">
        <v>0.36</v>
      </c>
    </row>
    <row r="25" spans="1:7" s="37" customFormat="1" ht="12.75" customHeight="1">
      <c r="A25" s="11" t="s">
        <v>604</v>
      </c>
      <c r="B25" s="12"/>
      <c r="C25" s="28" t="s">
        <v>605</v>
      </c>
      <c r="D25" s="29"/>
      <c r="E25" s="11"/>
      <c r="F25" s="49"/>
      <c r="G25" s="49"/>
    </row>
    <row r="26" spans="1:7" s="37" customFormat="1" ht="12.75" customHeight="1">
      <c r="A26" s="55" t="s">
        <v>606</v>
      </c>
      <c r="B26" s="12"/>
      <c r="C26" s="56" t="s">
        <v>607</v>
      </c>
      <c r="D26" s="54"/>
      <c r="E26" s="11"/>
      <c r="F26" s="49"/>
      <c r="G26" s="49"/>
    </row>
    <row r="27" spans="1:7" s="37" customFormat="1" ht="12.75" customHeight="1">
      <c r="A27" s="57" t="s">
        <v>525</v>
      </c>
      <c r="B27" s="58" t="s">
        <v>526</v>
      </c>
      <c r="C27" s="59"/>
      <c r="D27" s="60"/>
      <c r="E27" s="11"/>
      <c r="F27" s="451">
        <f>+F28+F29+F30+F31+F32+F33+F34+F35+F36</f>
        <v>11634.650000000001</v>
      </c>
      <c r="G27" s="451">
        <f>+G28+G29+G30+G31+G32+G33+G34+G35+G36</f>
        <v>14858.93</v>
      </c>
    </row>
    <row r="28" spans="1:7" s="37" customFormat="1" ht="12.75" customHeight="1">
      <c r="A28" s="11" t="s">
        <v>570</v>
      </c>
      <c r="B28" s="12"/>
      <c r="C28" s="28" t="s">
        <v>608</v>
      </c>
      <c r="D28" s="29"/>
      <c r="E28" s="11"/>
      <c r="F28" s="49"/>
      <c r="G28" s="49"/>
    </row>
    <row r="29" spans="1:7" s="37" customFormat="1" ht="12.75" customHeight="1">
      <c r="A29" s="11" t="s">
        <v>572</v>
      </c>
      <c r="B29" s="12"/>
      <c r="C29" s="28" t="s">
        <v>609</v>
      </c>
      <c r="D29" s="29"/>
      <c r="E29" s="11"/>
      <c r="F29" s="49"/>
      <c r="G29" s="49"/>
    </row>
    <row r="30" spans="1:7" s="37" customFormat="1" ht="12.75" customHeight="1">
      <c r="A30" s="11" t="s">
        <v>574</v>
      </c>
      <c r="B30" s="12"/>
      <c r="C30" s="28" t="s">
        <v>610</v>
      </c>
      <c r="D30" s="29"/>
      <c r="E30" s="11"/>
      <c r="F30" s="49"/>
      <c r="G30" s="49"/>
    </row>
    <row r="31" spans="1:7" s="37" customFormat="1" ht="12.75" customHeight="1">
      <c r="A31" s="11" t="s">
        <v>576</v>
      </c>
      <c r="B31" s="12"/>
      <c r="C31" s="28" t="s">
        <v>611</v>
      </c>
      <c r="D31" s="29"/>
      <c r="E31" s="11"/>
      <c r="F31" s="49"/>
      <c r="G31" s="49"/>
    </row>
    <row r="32" spans="1:7" s="37" customFormat="1" ht="12.75" customHeight="1">
      <c r="A32" s="11" t="s">
        <v>578</v>
      </c>
      <c r="B32" s="12"/>
      <c r="C32" s="28" t="s">
        <v>612</v>
      </c>
      <c r="D32" s="29"/>
      <c r="E32" s="11">
        <v>114</v>
      </c>
      <c r="F32" s="49">
        <v>7341.56</v>
      </c>
      <c r="G32" s="49">
        <v>8776.2800000000007</v>
      </c>
    </row>
    <row r="33" spans="1:7" s="37" customFormat="1" ht="12.75" customHeight="1">
      <c r="A33" s="11" t="s">
        <v>580</v>
      </c>
      <c r="B33" s="12"/>
      <c r="C33" s="28" t="s">
        <v>613</v>
      </c>
      <c r="D33" s="29"/>
      <c r="E33" s="11">
        <v>114</v>
      </c>
      <c r="F33" s="49">
        <v>495.23</v>
      </c>
      <c r="G33" s="49">
        <v>1155.47</v>
      </c>
    </row>
    <row r="34" spans="1:7" s="37" customFormat="1" ht="12.75" customHeight="1">
      <c r="A34" s="11" t="s">
        <v>582</v>
      </c>
      <c r="B34" s="12"/>
      <c r="C34" s="28" t="s">
        <v>614</v>
      </c>
      <c r="D34" s="29"/>
      <c r="E34" s="11"/>
      <c r="F34" s="49"/>
      <c r="G34" s="49"/>
    </row>
    <row r="35" spans="1:7" s="37" customFormat="1" ht="12.75" customHeight="1">
      <c r="A35" s="11" t="s">
        <v>584</v>
      </c>
      <c r="B35" s="12"/>
      <c r="C35" s="28" t="s">
        <v>615</v>
      </c>
      <c r="D35" s="29"/>
      <c r="E35" s="11">
        <v>114</v>
      </c>
      <c r="F35" s="49">
        <v>1390.95</v>
      </c>
      <c r="G35" s="49">
        <v>1669.23</v>
      </c>
    </row>
    <row r="36" spans="1:7" s="37" customFormat="1" ht="12.75" customHeight="1">
      <c r="A36" s="11" t="s">
        <v>616</v>
      </c>
      <c r="B36" s="21"/>
      <c r="C36" s="23" t="s">
        <v>641</v>
      </c>
      <c r="D36" s="13"/>
      <c r="E36" s="11">
        <v>114</v>
      </c>
      <c r="F36" s="49">
        <v>2406.91</v>
      </c>
      <c r="G36" s="49">
        <v>3257.95</v>
      </c>
    </row>
    <row r="37" spans="1:7" s="37" customFormat="1" ht="12.75" customHeight="1">
      <c r="A37" s="11" t="s">
        <v>587</v>
      </c>
      <c r="B37" s="12"/>
      <c r="C37" s="28" t="s">
        <v>617</v>
      </c>
      <c r="D37" s="29"/>
      <c r="E37" s="11"/>
      <c r="F37" s="49"/>
      <c r="G37" s="49"/>
    </row>
    <row r="38" spans="1:7" s="37" customFormat="1" ht="12.75" customHeight="1">
      <c r="A38" s="50" t="s">
        <v>527</v>
      </c>
      <c r="B38" s="61" t="s">
        <v>528</v>
      </c>
      <c r="C38" s="61"/>
      <c r="D38" s="14"/>
      <c r="E38" s="11"/>
      <c r="F38" s="49"/>
      <c r="G38" s="49"/>
    </row>
    <row r="39" spans="1:7" s="33" customFormat="1" ht="12.75" customHeight="1">
      <c r="A39" s="9" t="s">
        <v>529</v>
      </c>
      <c r="B39" s="10" t="s">
        <v>618</v>
      </c>
      <c r="C39" s="10"/>
      <c r="D39" s="20"/>
      <c r="E39" s="11"/>
      <c r="F39" s="8"/>
      <c r="G39" s="8"/>
    </row>
    <row r="40" spans="1:7" s="37" customFormat="1" ht="12.75" customHeight="1">
      <c r="A40" s="44" t="s">
        <v>530</v>
      </c>
      <c r="B40" s="45" t="s">
        <v>619</v>
      </c>
      <c r="C40" s="46"/>
      <c r="D40" s="47"/>
      <c r="E40" s="11"/>
      <c r="F40" s="49"/>
      <c r="G40" s="49"/>
    </row>
    <row r="41" spans="1:7" s="37" customFormat="1" ht="12.75" customHeight="1">
      <c r="A41" s="5" t="s">
        <v>531</v>
      </c>
      <c r="B41" s="6" t="s">
        <v>532</v>
      </c>
      <c r="C41" s="62"/>
      <c r="D41" s="7"/>
      <c r="E41" s="11"/>
      <c r="F41" s="451">
        <f>+F42+F49+F57+F48</f>
        <v>48739.719999999994</v>
      </c>
      <c r="G41" s="451">
        <f>+G42+G49+G57+G48</f>
        <v>43234.509999999995</v>
      </c>
    </row>
    <row r="42" spans="1:7" s="37" customFormat="1" ht="12.75" customHeight="1">
      <c r="A42" s="9" t="s">
        <v>523</v>
      </c>
      <c r="B42" s="15" t="s">
        <v>533</v>
      </c>
      <c r="C42" s="18"/>
      <c r="D42" s="16"/>
      <c r="E42" s="11">
        <v>117</v>
      </c>
      <c r="F42" s="49">
        <f>+F43+F44+F45+F46+F47</f>
        <v>2351.16</v>
      </c>
      <c r="G42" s="49">
        <f>+G43+G44+G45+G46+G47</f>
        <v>14634.07</v>
      </c>
    </row>
    <row r="43" spans="1:7" s="37" customFormat="1" ht="12.75" customHeight="1">
      <c r="A43" s="17" t="s">
        <v>534</v>
      </c>
      <c r="B43" s="21"/>
      <c r="C43" s="23" t="s">
        <v>620</v>
      </c>
      <c r="D43" s="13"/>
      <c r="E43" s="11"/>
      <c r="F43" s="49"/>
      <c r="G43" s="49"/>
    </row>
    <row r="44" spans="1:7" s="37" customFormat="1" ht="12.75" customHeight="1">
      <c r="A44" s="17" t="s">
        <v>535</v>
      </c>
      <c r="B44" s="21"/>
      <c r="C44" s="23" t="s">
        <v>621</v>
      </c>
      <c r="D44" s="13"/>
      <c r="E44" s="11"/>
      <c r="F44" s="49">
        <v>2351.16</v>
      </c>
      <c r="G44" s="49">
        <v>14634.07</v>
      </c>
    </row>
    <row r="45" spans="1:7" s="37" customFormat="1">
      <c r="A45" s="17" t="s">
        <v>567</v>
      </c>
      <c r="B45" s="21"/>
      <c r="C45" s="23" t="s">
        <v>622</v>
      </c>
      <c r="D45" s="13"/>
      <c r="E45" s="11"/>
      <c r="F45" s="49"/>
      <c r="G45" s="49"/>
    </row>
    <row r="46" spans="1:7" s="37" customFormat="1">
      <c r="A46" s="17" t="s">
        <v>604</v>
      </c>
      <c r="B46" s="21"/>
      <c r="C46" s="23" t="s">
        <v>623</v>
      </c>
      <c r="D46" s="13"/>
      <c r="E46" s="11"/>
      <c r="F46" s="49"/>
      <c r="G46" s="49"/>
    </row>
    <row r="47" spans="1:7" s="37" customFormat="1" ht="12.75" customHeight="1">
      <c r="A47" s="17" t="s">
        <v>606</v>
      </c>
      <c r="B47" s="62"/>
      <c r="C47" s="544" t="s">
        <v>536</v>
      </c>
      <c r="D47" s="545"/>
      <c r="E47" s="11"/>
      <c r="F47" s="49"/>
      <c r="G47" s="49"/>
    </row>
    <row r="48" spans="1:7" s="37" customFormat="1" ht="12.75" customHeight="1">
      <c r="A48" s="9" t="s">
        <v>525</v>
      </c>
      <c r="B48" s="24" t="s">
        <v>537</v>
      </c>
      <c r="C48" s="63"/>
      <c r="D48" s="25"/>
      <c r="E48" s="11">
        <v>118</v>
      </c>
      <c r="F48" s="49">
        <v>1341.52</v>
      </c>
      <c r="G48" s="49">
        <v>1317.5</v>
      </c>
    </row>
    <row r="49" spans="1:7" s="37" customFormat="1" ht="12.75" customHeight="1">
      <c r="A49" s="9" t="s">
        <v>527</v>
      </c>
      <c r="B49" s="15" t="s">
        <v>538</v>
      </c>
      <c r="C49" s="18"/>
      <c r="D49" s="16"/>
      <c r="E49" s="11">
        <v>119</v>
      </c>
      <c r="F49" s="49">
        <f>+F50+F51+F52+F53+F54+F55</f>
        <v>27845.27</v>
      </c>
      <c r="G49" s="49">
        <f>+G50+G51+G52+G53+G54+G55</f>
        <v>25431.809999999998</v>
      </c>
    </row>
    <row r="50" spans="1:7" s="37" customFormat="1" ht="12.75" customHeight="1">
      <c r="A50" s="17" t="s">
        <v>539</v>
      </c>
      <c r="B50" s="18"/>
      <c r="C50" s="64" t="s">
        <v>540</v>
      </c>
      <c r="D50" s="19"/>
      <c r="E50" s="11"/>
      <c r="F50" s="49"/>
      <c r="G50" s="49"/>
    </row>
    <row r="51" spans="1:7" s="37" customFormat="1" ht="12.75" customHeight="1">
      <c r="A51" s="65" t="s">
        <v>541</v>
      </c>
      <c r="B51" s="21"/>
      <c r="C51" s="23" t="s">
        <v>542</v>
      </c>
      <c r="D51" s="66"/>
      <c r="E51" s="11"/>
      <c r="F51" s="67"/>
      <c r="G51" s="67"/>
    </row>
    <row r="52" spans="1:7" s="37" customFormat="1" ht="12.75" customHeight="1">
      <c r="A52" s="17" t="s">
        <v>543</v>
      </c>
      <c r="B52" s="21"/>
      <c r="C52" s="23" t="s">
        <v>544</v>
      </c>
      <c r="D52" s="13"/>
      <c r="E52" s="11"/>
      <c r="F52" s="49"/>
      <c r="G52" s="49"/>
    </row>
    <row r="53" spans="1:7" s="37" customFormat="1" ht="12.75" customHeight="1">
      <c r="A53" s="17" t="s">
        <v>545</v>
      </c>
      <c r="B53" s="21"/>
      <c r="C53" s="544" t="s">
        <v>546</v>
      </c>
      <c r="D53" s="545"/>
      <c r="E53" s="11">
        <v>119</v>
      </c>
      <c r="F53" s="49">
        <v>1128.6600000000001</v>
      </c>
      <c r="G53" s="49"/>
    </row>
    <row r="54" spans="1:7" s="37" customFormat="1" ht="12.75" customHeight="1">
      <c r="A54" s="17" t="s">
        <v>547</v>
      </c>
      <c r="B54" s="21"/>
      <c r="C54" s="23" t="s">
        <v>548</v>
      </c>
      <c r="D54" s="13"/>
      <c r="E54" s="11">
        <v>119</v>
      </c>
      <c r="F54" s="49">
        <v>26716.61</v>
      </c>
      <c r="G54" s="49">
        <v>24959.05</v>
      </c>
    </row>
    <row r="55" spans="1:7" s="37" customFormat="1" ht="12.75" customHeight="1">
      <c r="A55" s="17" t="s">
        <v>549</v>
      </c>
      <c r="B55" s="21"/>
      <c r="C55" s="23" t="s">
        <v>550</v>
      </c>
      <c r="D55" s="13"/>
      <c r="E55" s="11">
        <v>119</v>
      </c>
      <c r="F55" s="49"/>
      <c r="G55" s="49">
        <v>472.76</v>
      </c>
    </row>
    <row r="56" spans="1:7" s="37" customFormat="1" ht="12.75" customHeight="1">
      <c r="A56" s="9" t="s">
        <v>529</v>
      </c>
      <c r="B56" s="10" t="s">
        <v>551</v>
      </c>
      <c r="C56" s="10"/>
      <c r="D56" s="20"/>
      <c r="E56" s="11"/>
      <c r="F56" s="49"/>
      <c r="G56" s="49"/>
    </row>
    <row r="57" spans="1:7" s="37" customFormat="1" ht="12.75" customHeight="1">
      <c r="A57" s="9" t="s">
        <v>552</v>
      </c>
      <c r="B57" s="10" t="s">
        <v>553</v>
      </c>
      <c r="C57" s="10"/>
      <c r="D57" s="20"/>
      <c r="E57" s="11">
        <v>120</v>
      </c>
      <c r="F57" s="49">
        <v>17201.77</v>
      </c>
      <c r="G57" s="49">
        <v>1851.13</v>
      </c>
    </row>
    <row r="58" spans="1:7" s="37" customFormat="1" ht="12.75" customHeight="1">
      <c r="A58" s="50"/>
      <c r="B58" s="58" t="s">
        <v>554</v>
      </c>
      <c r="C58" s="59"/>
      <c r="D58" s="60"/>
      <c r="E58" s="11"/>
      <c r="F58" s="453">
        <f>+F41+F20</f>
        <v>60374.369999999995</v>
      </c>
      <c r="G58" s="453">
        <f>+G41+G20</f>
        <v>58093.799999999996</v>
      </c>
    </row>
    <row r="59" spans="1:7" s="37" customFormat="1" ht="12.75" customHeight="1">
      <c r="A59" s="44" t="s">
        <v>555</v>
      </c>
      <c r="B59" s="45" t="s">
        <v>556</v>
      </c>
      <c r="C59" s="45"/>
      <c r="D59" s="68"/>
      <c r="E59" s="11">
        <v>121</v>
      </c>
      <c r="F59" s="451">
        <f>+F60+F61+F62+F63</f>
        <v>32299.38</v>
      </c>
      <c r="G59" s="451">
        <f>+G60+G61+G62+G63</f>
        <v>33134.75</v>
      </c>
    </row>
    <row r="60" spans="1:7" s="37" customFormat="1" ht="12.75" customHeight="1">
      <c r="A60" s="50" t="s">
        <v>523</v>
      </c>
      <c r="B60" s="61" t="s">
        <v>557</v>
      </c>
      <c r="C60" s="61"/>
      <c r="D60" s="14"/>
      <c r="E60" s="11">
        <v>121</v>
      </c>
      <c r="F60" s="49">
        <v>14554.29</v>
      </c>
      <c r="G60" s="49">
        <v>30407.24</v>
      </c>
    </row>
    <row r="61" spans="1:7" s="37" customFormat="1" ht="12.75" customHeight="1">
      <c r="A61" s="57" t="s">
        <v>525</v>
      </c>
      <c r="B61" s="58" t="s">
        <v>558</v>
      </c>
      <c r="C61" s="59"/>
      <c r="D61" s="60"/>
      <c r="E61" s="11">
        <v>121</v>
      </c>
      <c r="F61" s="69">
        <v>0</v>
      </c>
      <c r="G61" s="69">
        <v>100.54</v>
      </c>
    </row>
    <row r="62" spans="1:7" s="37" customFormat="1" ht="12.75" customHeight="1">
      <c r="A62" s="50" t="s">
        <v>527</v>
      </c>
      <c r="B62" s="546" t="s">
        <v>559</v>
      </c>
      <c r="C62" s="547"/>
      <c r="D62" s="548"/>
      <c r="E62" s="11">
        <v>121</v>
      </c>
      <c r="F62" s="49">
        <v>15195.4</v>
      </c>
      <c r="G62" s="49"/>
    </row>
    <row r="63" spans="1:7" s="37" customFormat="1" ht="12.75" customHeight="1">
      <c r="A63" s="50" t="s">
        <v>560</v>
      </c>
      <c r="B63" s="61" t="s">
        <v>561</v>
      </c>
      <c r="C63" s="12"/>
      <c r="D63" s="48"/>
      <c r="E63" s="11">
        <v>121</v>
      </c>
      <c r="F63" s="49">
        <v>2549.69</v>
      </c>
      <c r="G63" s="49">
        <v>2626.97</v>
      </c>
    </row>
    <row r="64" spans="1:7" s="37" customFormat="1" ht="12.75" customHeight="1">
      <c r="A64" s="44" t="s">
        <v>562</v>
      </c>
      <c r="B64" s="45" t="s">
        <v>563</v>
      </c>
      <c r="C64" s="46"/>
      <c r="D64" s="47"/>
      <c r="E64" s="11">
        <v>122</v>
      </c>
      <c r="F64" s="451">
        <f>+F69</f>
        <v>26665.43</v>
      </c>
      <c r="G64" s="451">
        <f>+G69</f>
        <v>24959.05</v>
      </c>
    </row>
    <row r="65" spans="1:7" s="37" customFormat="1" ht="12.75" customHeight="1">
      <c r="A65" s="50" t="s">
        <v>523</v>
      </c>
      <c r="B65" s="51" t="s">
        <v>564</v>
      </c>
      <c r="C65" s="70"/>
      <c r="D65" s="71"/>
      <c r="E65" s="11"/>
      <c r="F65" s="49"/>
      <c r="G65" s="49"/>
    </row>
    <row r="66" spans="1:7" s="37" customFormat="1">
      <c r="A66" s="11" t="s">
        <v>534</v>
      </c>
      <c r="B66" s="72"/>
      <c r="C66" s="28" t="s">
        <v>565</v>
      </c>
      <c r="D66" s="73"/>
      <c r="E66" s="11"/>
      <c r="F66" s="49"/>
      <c r="G66" s="49"/>
    </row>
    <row r="67" spans="1:7" s="37" customFormat="1" ht="12.75" customHeight="1">
      <c r="A67" s="11" t="s">
        <v>535</v>
      </c>
      <c r="B67" s="12"/>
      <c r="C67" s="28" t="s">
        <v>566</v>
      </c>
      <c r="D67" s="29"/>
      <c r="E67" s="11"/>
      <c r="F67" s="49"/>
      <c r="G67" s="49"/>
    </row>
    <row r="68" spans="1:7" s="37" customFormat="1" ht="12.75" customHeight="1">
      <c r="A68" s="11" t="s">
        <v>624</v>
      </c>
      <c r="B68" s="12"/>
      <c r="C68" s="28" t="s">
        <v>568</v>
      </c>
      <c r="D68" s="29"/>
      <c r="E68" s="11"/>
      <c r="F68" s="49"/>
      <c r="G68" s="49"/>
    </row>
    <row r="69" spans="1:7" s="3" customFormat="1" ht="12.75" customHeight="1">
      <c r="A69" s="9" t="s">
        <v>525</v>
      </c>
      <c r="B69" s="26" t="s">
        <v>569</v>
      </c>
      <c r="C69" s="74"/>
      <c r="D69" s="27"/>
      <c r="E69" s="11">
        <v>122</v>
      </c>
      <c r="F69" s="100">
        <f>+F75+F82</f>
        <v>26665.43</v>
      </c>
      <c r="G69" s="100">
        <f>+G75+G82</f>
        <v>24959.05</v>
      </c>
    </row>
    <row r="70" spans="1:7" s="37" customFormat="1" ht="12.75" customHeight="1">
      <c r="A70" s="11" t="s">
        <v>570</v>
      </c>
      <c r="B70" s="12"/>
      <c r="C70" s="28" t="s">
        <v>571</v>
      </c>
      <c r="D70" s="54"/>
      <c r="E70" s="11"/>
      <c r="F70" s="49"/>
      <c r="G70" s="49"/>
    </row>
    <row r="71" spans="1:7" s="37" customFormat="1" ht="12.75" customHeight="1">
      <c r="A71" s="11" t="s">
        <v>572</v>
      </c>
      <c r="B71" s="72"/>
      <c r="C71" s="28" t="s">
        <v>573</v>
      </c>
      <c r="D71" s="73"/>
      <c r="E71" s="11"/>
      <c r="F71" s="49"/>
      <c r="G71" s="49"/>
    </row>
    <row r="72" spans="1:7" s="37" customFormat="1">
      <c r="A72" s="11" t="s">
        <v>574</v>
      </c>
      <c r="B72" s="72"/>
      <c r="C72" s="28" t="s">
        <v>575</v>
      </c>
      <c r="D72" s="73"/>
      <c r="E72" s="11"/>
      <c r="F72" s="49"/>
      <c r="G72" s="49"/>
    </row>
    <row r="73" spans="1:7" s="37" customFormat="1">
      <c r="A73" s="75" t="s">
        <v>576</v>
      </c>
      <c r="B73" s="18"/>
      <c r="C73" s="76" t="s">
        <v>577</v>
      </c>
      <c r="D73" s="19"/>
      <c r="E73" s="11"/>
      <c r="F73" s="49"/>
      <c r="G73" s="49"/>
    </row>
    <row r="74" spans="1:7" s="37" customFormat="1">
      <c r="A74" s="50" t="s">
        <v>578</v>
      </c>
      <c r="B74" s="56"/>
      <c r="C74" s="56" t="s">
        <v>579</v>
      </c>
      <c r="D74" s="54"/>
      <c r="E74" s="11"/>
      <c r="F74" s="49"/>
      <c r="G74" s="49"/>
    </row>
    <row r="75" spans="1:7" s="37" customFormat="1" ht="12.75" customHeight="1">
      <c r="A75" s="77" t="s">
        <v>580</v>
      </c>
      <c r="B75" s="74"/>
      <c r="C75" s="78" t="s">
        <v>581</v>
      </c>
      <c r="D75" s="31"/>
      <c r="E75" s="11">
        <v>122</v>
      </c>
      <c r="F75" s="451">
        <f>+F76</f>
        <v>4.8600000000000003</v>
      </c>
      <c r="G75" s="49">
        <f>+G76</f>
        <v>0</v>
      </c>
    </row>
    <row r="76" spans="1:7" s="37" customFormat="1" ht="12.75" customHeight="1">
      <c r="A76" s="17" t="s">
        <v>625</v>
      </c>
      <c r="B76" s="21"/>
      <c r="C76" s="66"/>
      <c r="D76" s="13" t="s">
        <v>626</v>
      </c>
      <c r="E76" s="11">
        <v>122</v>
      </c>
      <c r="F76" s="49">
        <v>4.8600000000000003</v>
      </c>
      <c r="G76" s="49"/>
    </row>
    <row r="77" spans="1:7" s="37" customFormat="1" ht="12.75" customHeight="1">
      <c r="A77" s="17" t="s">
        <v>627</v>
      </c>
      <c r="B77" s="21"/>
      <c r="C77" s="66"/>
      <c r="D77" s="13" t="s">
        <v>628</v>
      </c>
      <c r="E77" s="11"/>
      <c r="F77" s="49"/>
      <c r="G77" s="49"/>
    </row>
    <row r="78" spans="1:7" s="37" customFormat="1" ht="12.75" customHeight="1">
      <c r="A78" s="17" t="s">
        <v>582</v>
      </c>
      <c r="B78" s="63"/>
      <c r="C78" s="79" t="s">
        <v>583</v>
      </c>
      <c r="D78" s="80"/>
      <c r="E78" s="11"/>
      <c r="F78" s="49"/>
      <c r="G78" s="49"/>
    </row>
    <row r="79" spans="1:7" s="37" customFormat="1" ht="12.75" customHeight="1">
      <c r="A79" s="17" t="s">
        <v>584</v>
      </c>
      <c r="B79" s="81"/>
      <c r="C79" s="23" t="s">
        <v>585</v>
      </c>
      <c r="D79" s="82"/>
      <c r="E79" s="11"/>
      <c r="F79" s="49"/>
      <c r="G79" s="49"/>
    </row>
    <row r="80" spans="1:7" s="37" customFormat="1" ht="12.75" customHeight="1">
      <c r="A80" s="17" t="s">
        <v>616</v>
      </c>
      <c r="B80" s="12"/>
      <c r="C80" s="28" t="s">
        <v>586</v>
      </c>
      <c r="D80" s="29"/>
      <c r="E80" s="11"/>
      <c r="F80" s="49"/>
      <c r="G80" s="49"/>
    </row>
    <row r="81" spans="1:7" s="37" customFormat="1" ht="12.75" customHeight="1">
      <c r="A81" s="17" t="s">
        <v>587</v>
      </c>
      <c r="B81" s="12"/>
      <c r="C81" s="28" t="s">
        <v>629</v>
      </c>
      <c r="D81" s="29"/>
      <c r="E81" s="11"/>
      <c r="F81" s="49"/>
      <c r="G81" s="49"/>
    </row>
    <row r="82" spans="1:7" s="37" customFormat="1" ht="12.75" customHeight="1">
      <c r="A82" s="11" t="s">
        <v>589</v>
      </c>
      <c r="B82" s="21"/>
      <c r="C82" s="23" t="s">
        <v>588</v>
      </c>
      <c r="D82" s="13"/>
      <c r="E82" s="11">
        <v>122</v>
      </c>
      <c r="F82" s="49">
        <v>26660.57</v>
      </c>
      <c r="G82" s="49">
        <v>24959.05</v>
      </c>
    </row>
    <row r="83" spans="1:7" s="37" customFormat="1" ht="12.75" customHeight="1">
      <c r="A83" s="11" t="s">
        <v>630</v>
      </c>
      <c r="B83" s="12"/>
      <c r="C83" s="28" t="s">
        <v>590</v>
      </c>
      <c r="D83" s="29"/>
      <c r="E83" s="11"/>
      <c r="F83" s="49"/>
      <c r="G83" s="49"/>
    </row>
    <row r="84" spans="1:7" s="37" customFormat="1" ht="12.75" customHeight="1">
      <c r="A84" s="44" t="s">
        <v>591</v>
      </c>
      <c r="B84" s="83" t="s">
        <v>592</v>
      </c>
      <c r="C84" s="84"/>
      <c r="D84" s="85"/>
      <c r="E84" s="11"/>
      <c r="F84" s="49"/>
      <c r="G84" s="49"/>
    </row>
    <row r="85" spans="1:7" s="37" customFormat="1" ht="12.75" customHeight="1">
      <c r="A85" s="50" t="s">
        <v>523</v>
      </c>
      <c r="B85" s="61" t="s">
        <v>631</v>
      </c>
      <c r="C85" s="12"/>
      <c r="D85" s="48"/>
      <c r="E85" s="11"/>
      <c r="F85" s="49"/>
      <c r="G85" s="49"/>
    </row>
    <row r="86" spans="1:7" s="37" customFormat="1" ht="12.75" customHeight="1">
      <c r="A86" s="50" t="s">
        <v>525</v>
      </c>
      <c r="B86" s="51" t="s">
        <v>593</v>
      </c>
      <c r="C86" s="70"/>
      <c r="D86" s="71"/>
      <c r="E86" s="11"/>
      <c r="F86" s="49"/>
      <c r="G86" s="49"/>
    </row>
    <row r="87" spans="1:7" s="37" customFormat="1" ht="12.75" customHeight="1">
      <c r="A87" s="11" t="s">
        <v>570</v>
      </c>
      <c r="B87" s="12"/>
      <c r="C87" s="28" t="s">
        <v>632</v>
      </c>
      <c r="D87" s="29"/>
      <c r="E87" s="11"/>
      <c r="F87" s="49"/>
      <c r="G87" s="49"/>
    </row>
    <row r="88" spans="1:7" s="37" customFormat="1" ht="12.75" customHeight="1">
      <c r="A88" s="11" t="s">
        <v>572</v>
      </c>
      <c r="B88" s="12"/>
      <c r="C88" s="28" t="s">
        <v>633</v>
      </c>
      <c r="D88" s="29"/>
      <c r="E88" s="11"/>
      <c r="F88" s="49"/>
      <c r="G88" s="49"/>
    </row>
    <row r="89" spans="1:7" s="37" customFormat="1" ht="12.75" customHeight="1">
      <c r="A89" s="9" t="s">
        <v>527</v>
      </c>
      <c r="B89" s="66" t="s">
        <v>594</v>
      </c>
      <c r="C89" s="66"/>
      <c r="D89" s="22"/>
      <c r="E89" s="11"/>
      <c r="F89" s="49"/>
      <c r="G89" s="49"/>
    </row>
    <row r="90" spans="1:7" s="37" customFormat="1" ht="12.75" customHeight="1">
      <c r="A90" s="57" t="s">
        <v>529</v>
      </c>
      <c r="B90" s="58" t="s">
        <v>595</v>
      </c>
      <c r="C90" s="59"/>
      <c r="D90" s="60"/>
      <c r="E90" s="11"/>
      <c r="F90" s="451">
        <f>+F91</f>
        <v>1409.56</v>
      </c>
      <c r="G90" s="49"/>
    </row>
    <row r="91" spans="1:7" s="37" customFormat="1" ht="12.75" customHeight="1">
      <c r="A91" s="11" t="s">
        <v>634</v>
      </c>
      <c r="B91" s="46"/>
      <c r="C91" s="28" t="s">
        <v>596</v>
      </c>
      <c r="D91" s="86"/>
      <c r="E91" s="11"/>
      <c r="F91" s="49">
        <v>1409.56</v>
      </c>
      <c r="G91" s="49">
        <v>0</v>
      </c>
    </row>
    <row r="92" spans="1:7" s="37" customFormat="1" ht="12.75" customHeight="1">
      <c r="A92" s="11" t="s">
        <v>635</v>
      </c>
      <c r="B92" s="46"/>
      <c r="C92" s="28" t="s">
        <v>597</v>
      </c>
      <c r="D92" s="86"/>
      <c r="E92" s="11"/>
      <c r="F92" s="49"/>
      <c r="G92" s="49"/>
    </row>
    <row r="93" spans="1:7" s="37" customFormat="1" ht="12.75" customHeight="1">
      <c r="A93" s="44" t="s">
        <v>636</v>
      </c>
      <c r="B93" s="83" t="s">
        <v>637</v>
      </c>
      <c r="C93" s="85"/>
      <c r="D93" s="85"/>
      <c r="E93" s="11"/>
      <c r="F93" s="49"/>
      <c r="G93" s="49"/>
    </row>
    <row r="94" spans="1:7" s="37" customFormat="1" ht="25.5" customHeight="1">
      <c r="A94" s="44"/>
      <c r="B94" s="549" t="s">
        <v>638</v>
      </c>
      <c r="C94" s="550"/>
      <c r="D94" s="545"/>
      <c r="E94" s="11"/>
      <c r="F94" s="453">
        <f>+F90+F69+F59</f>
        <v>60374.37</v>
      </c>
      <c r="G94" s="453">
        <f>+G90+G69+G59</f>
        <v>58093.8</v>
      </c>
    </row>
    <row r="95" spans="1:7" s="37" customFormat="1">
      <c r="A95" s="87"/>
      <c r="B95" s="88"/>
      <c r="C95" s="88"/>
      <c r="D95" s="88"/>
      <c r="E95" s="88"/>
      <c r="F95" s="35"/>
      <c r="G95" s="35"/>
    </row>
    <row r="96" spans="1:7" s="37" customFormat="1" ht="12.75" customHeight="1">
      <c r="A96" s="551" t="s">
        <v>720</v>
      </c>
      <c r="B96" s="551"/>
      <c r="C96" s="551"/>
      <c r="D96" s="551"/>
      <c r="E96" s="551"/>
      <c r="F96" s="526" t="s">
        <v>721</v>
      </c>
      <c r="G96" s="526"/>
    </row>
    <row r="97" spans="1:7" s="37" customFormat="1">
      <c r="A97" s="541" t="s">
        <v>356</v>
      </c>
      <c r="B97" s="541"/>
      <c r="C97" s="541"/>
      <c r="D97" s="541"/>
      <c r="E97" s="541"/>
      <c r="F97" s="522" t="s">
        <v>598</v>
      </c>
      <c r="G97" s="522"/>
    </row>
    <row r="98" spans="1:7" s="37" customFormat="1">
      <c r="A98" s="542" t="s">
        <v>355</v>
      </c>
      <c r="B98" s="543"/>
      <c r="C98" s="543"/>
      <c r="D98" s="543"/>
      <c r="E98" s="89"/>
      <c r="F98" s="41"/>
      <c r="G98" s="41"/>
    </row>
    <row r="99" spans="1:7" s="37" customFormat="1">
      <c r="A99" s="152"/>
      <c r="B99" s="92"/>
      <c r="C99" s="92"/>
      <c r="D99" s="92"/>
      <c r="E99" s="89"/>
      <c r="F99" s="41"/>
      <c r="G99" s="41"/>
    </row>
    <row r="100" spans="1:7" s="37" customFormat="1">
      <c r="A100" s="536" t="s">
        <v>722</v>
      </c>
      <c r="B100" s="536"/>
      <c r="C100" s="536"/>
      <c r="D100" s="536"/>
      <c r="E100" s="536"/>
      <c r="F100" s="530" t="s">
        <v>723</v>
      </c>
      <c r="G100" s="530"/>
    </row>
    <row r="101" spans="1:7" s="37" customFormat="1" ht="12.75" customHeight="1">
      <c r="A101" s="537" t="s">
        <v>357</v>
      </c>
      <c r="B101" s="537"/>
      <c r="C101" s="537"/>
      <c r="D101" s="537"/>
      <c r="E101" s="537"/>
      <c r="F101" s="529" t="s">
        <v>598</v>
      </c>
      <c r="G101" s="529"/>
    </row>
    <row r="102" spans="1:7" s="37" customFormat="1">
      <c r="E102" s="35"/>
    </row>
    <row r="103" spans="1:7" s="37" customFormat="1">
      <c r="E103" s="35"/>
    </row>
    <row r="104" spans="1:7" s="37" customFormat="1">
      <c r="E104" s="35"/>
    </row>
    <row r="105" spans="1:7" s="37" customFormat="1">
      <c r="E105" s="35"/>
    </row>
    <row r="106" spans="1:7" s="37" customFormat="1">
      <c r="E106" s="35"/>
    </row>
    <row r="107" spans="1:7" s="37" customFormat="1">
      <c r="E107" s="35"/>
    </row>
    <row r="108" spans="1:7" s="37" customFormat="1">
      <c r="E108" s="35"/>
    </row>
    <row r="109" spans="1:7" s="37" customFormat="1">
      <c r="E109" s="35"/>
    </row>
    <row r="110" spans="1:7" s="37" customFormat="1">
      <c r="E110" s="35"/>
    </row>
    <row r="111" spans="1:7" s="37" customFormat="1">
      <c r="E111" s="35"/>
    </row>
    <row r="112" spans="1:7" s="37" customFormat="1">
      <c r="E112" s="35"/>
    </row>
    <row r="113" spans="5:5" s="37" customFormat="1">
      <c r="E113" s="35"/>
    </row>
    <row r="114" spans="5:5" s="37" customFormat="1">
      <c r="E114" s="35"/>
    </row>
    <row r="115" spans="5:5" s="37" customFormat="1">
      <c r="E115" s="35"/>
    </row>
    <row r="116" spans="5:5" s="37" customFormat="1">
      <c r="E116" s="35"/>
    </row>
    <row r="117" spans="5:5" s="37" customFormat="1">
      <c r="E117" s="35"/>
    </row>
    <row r="118" spans="5:5" s="37" customFormat="1">
      <c r="E118" s="35"/>
    </row>
    <row r="119" spans="5:5" s="37" customFormat="1">
      <c r="E119" s="35"/>
    </row>
    <row r="120" spans="5:5" s="37" customFormat="1">
      <c r="E120" s="35"/>
    </row>
    <row r="121" spans="5:5" s="37" customFormat="1">
      <c r="E121" s="35"/>
    </row>
    <row r="122" spans="5:5" s="37" customFormat="1">
      <c r="E122" s="35"/>
    </row>
  </sheetData>
  <mergeCells count="31">
    <mergeCell ref="E2:G2"/>
    <mergeCell ref="E3:G3"/>
    <mergeCell ref="A7:G7"/>
    <mergeCell ref="A8:G8"/>
    <mergeCell ref="A5:G6"/>
    <mergeCell ref="A2:D2"/>
    <mergeCell ref="D4:F4"/>
    <mergeCell ref="A4:C4"/>
    <mergeCell ref="A3:D3"/>
    <mergeCell ref="A100:E100"/>
    <mergeCell ref="F100:G100"/>
    <mergeCell ref="A101:E101"/>
    <mergeCell ref="F101:G101"/>
    <mergeCell ref="B19:D19"/>
    <mergeCell ref="A97:E97"/>
    <mergeCell ref="A98:D98"/>
    <mergeCell ref="F96:G96"/>
    <mergeCell ref="F97:G97"/>
    <mergeCell ref="C47:D47"/>
    <mergeCell ref="C53:D53"/>
    <mergeCell ref="B62:D62"/>
    <mergeCell ref="B94:D94"/>
    <mergeCell ref="A96:E96"/>
    <mergeCell ref="A16:G16"/>
    <mergeCell ref="A17:G17"/>
    <mergeCell ref="D18:G18"/>
    <mergeCell ref="A9:G9"/>
    <mergeCell ref="A12:E12"/>
    <mergeCell ref="A10:G11"/>
    <mergeCell ref="A13:G13"/>
    <mergeCell ref="A14:G14"/>
  </mergeCells>
  <phoneticPr fontId="10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31"/>
  <sheetViews>
    <sheetView showGridLines="0" view="pageBreakPreview" topLeftCell="A4" zoomScale="90" zoomScaleSheetLayoutView="90" workbookViewId="0">
      <selection activeCell="H22" sqref="H22"/>
    </sheetView>
  </sheetViews>
  <sheetFormatPr defaultRowHeight="12.75"/>
  <cols>
    <col min="1" max="1" width="11.85546875" style="2" customWidth="1"/>
    <col min="2" max="2" width="1.85546875" style="2" customWidth="1"/>
    <col min="3" max="3" width="34.85546875" style="2" customWidth="1"/>
    <col min="4" max="4" width="9.42578125" style="2" customWidth="1"/>
    <col min="5" max="5" width="8.85546875" style="2" customWidth="1"/>
    <col min="6" max="6" width="12.85546875" style="2" customWidth="1"/>
    <col min="7" max="7" width="9.42578125" style="2" customWidth="1"/>
    <col min="8" max="8" width="8.85546875" style="2" customWidth="1"/>
    <col min="9" max="9" width="12.85546875" style="2" customWidth="1"/>
    <col min="10" max="16384" width="9.140625" style="2"/>
  </cols>
  <sheetData>
    <row r="1" spans="1:9">
      <c r="F1" s="353"/>
    </row>
    <row r="2" spans="1:9">
      <c r="F2" s="771" t="s">
        <v>27</v>
      </c>
      <c r="G2" s="771"/>
      <c r="H2" s="771"/>
      <c r="I2" s="771"/>
    </row>
    <row r="3" spans="1:9">
      <c r="B3" s="32"/>
      <c r="F3" s="2" t="s">
        <v>511</v>
      </c>
    </row>
    <row r="5" spans="1:9" ht="32.25" customHeight="1">
      <c r="A5" s="699" t="s">
        <v>103</v>
      </c>
      <c r="B5" s="699"/>
      <c r="C5" s="699"/>
      <c r="D5" s="699"/>
      <c r="E5" s="699"/>
      <c r="F5" s="699"/>
      <c r="G5" s="699"/>
      <c r="H5" s="699"/>
      <c r="I5" s="699"/>
    </row>
    <row r="6" spans="1:9" ht="12.75" customHeight="1">
      <c r="A6" s="97"/>
      <c r="B6" s="97"/>
      <c r="C6" s="97"/>
      <c r="D6" s="699" t="str">
        <f>+'13_VSAFAS_1p'!D6:M6</f>
        <v>Kazlų Rūdos Saulės mokykla</v>
      </c>
      <c r="E6" s="699"/>
      <c r="F6" s="699"/>
      <c r="G6" s="699"/>
      <c r="H6" s="97"/>
      <c r="I6" s="97"/>
    </row>
    <row r="7" spans="1:9" ht="31.5" customHeight="1">
      <c r="A7" s="699" t="s">
        <v>104</v>
      </c>
      <c r="B7" s="699"/>
      <c r="C7" s="699"/>
      <c r="D7" s="699"/>
      <c r="E7" s="699"/>
      <c r="F7" s="699"/>
      <c r="G7" s="699"/>
      <c r="H7" s="699"/>
      <c r="I7" s="699"/>
    </row>
    <row r="8" spans="1:9">
      <c r="D8" s="777">
        <v>43465</v>
      </c>
      <c r="E8" s="777"/>
      <c r="F8" s="777"/>
    </row>
    <row r="9" spans="1:9" ht="25.5" customHeight="1">
      <c r="A9" s="772" t="s">
        <v>480</v>
      </c>
      <c r="B9" s="773" t="s">
        <v>354</v>
      </c>
      <c r="C9" s="774"/>
      <c r="D9" s="772" t="s">
        <v>519</v>
      </c>
      <c r="E9" s="772"/>
      <c r="F9" s="772"/>
      <c r="G9" s="772" t="s">
        <v>520</v>
      </c>
      <c r="H9" s="772"/>
      <c r="I9" s="772"/>
    </row>
    <row r="10" spans="1:9" ht="76.5">
      <c r="A10" s="772"/>
      <c r="B10" s="775"/>
      <c r="C10" s="776"/>
      <c r="D10" s="9" t="s">
        <v>31</v>
      </c>
      <c r="E10" s="9" t="s">
        <v>32</v>
      </c>
      <c r="F10" s="9" t="s">
        <v>33</v>
      </c>
      <c r="G10" s="9" t="s">
        <v>31</v>
      </c>
      <c r="H10" s="9" t="s">
        <v>32</v>
      </c>
      <c r="I10" s="9" t="s">
        <v>33</v>
      </c>
    </row>
    <row r="11" spans="1:9">
      <c r="A11" s="9">
        <v>1</v>
      </c>
      <c r="B11" s="769">
        <v>2</v>
      </c>
      <c r="C11" s="770"/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1:9" ht="25.5" customHeight="1">
      <c r="A12" s="5" t="s">
        <v>481</v>
      </c>
      <c r="B12" s="706" t="s">
        <v>34</v>
      </c>
      <c r="C12" s="768"/>
      <c r="D12" s="475">
        <f>+D29</f>
        <v>27845.27</v>
      </c>
      <c r="E12" s="475">
        <f t="shared" ref="E12:I12" si="0">+E29</f>
        <v>26743.91</v>
      </c>
      <c r="F12" s="475">
        <f t="shared" si="0"/>
        <v>0</v>
      </c>
      <c r="G12" s="475">
        <f t="shared" si="0"/>
        <v>25431.809999999998</v>
      </c>
      <c r="H12" s="475">
        <f t="shared" si="0"/>
        <v>24986.35</v>
      </c>
      <c r="I12" s="475">
        <f t="shared" si="0"/>
        <v>0</v>
      </c>
    </row>
    <row r="13" spans="1:9" ht="15" customHeight="1">
      <c r="A13" s="9" t="s">
        <v>35</v>
      </c>
      <c r="B13" s="765" t="s">
        <v>36</v>
      </c>
      <c r="C13" s="766"/>
      <c r="D13" s="476">
        <f>+D14+D15+D16</f>
        <v>0</v>
      </c>
      <c r="E13" s="476">
        <f t="shared" ref="E13:I13" si="1">+E14+E15+E16</f>
        <v>0</v>
      </c>
      <c r="F13" s="476">
        <f t="shared" si="1"/>
        <v>0</v>
      </c>
      <c r="G13" s="476">
        <f t="shared" si="1"/>
        <v>0</v>
      </c>
      <c r="H13" s="476">
        <f t="shared" si="1"/>
        <v>0</v>
      </c>
      <c r="I13" s="476">
        <f t="shared" si="1"/>
        <v>0</v>
      </c>
    </row>
    <row r="14" spans="1:9" ht="12.95" customHeight="1">
      <c r="A14" s="9" t="s">
        <v>344</v>
      </c>
      <c r="B14" s="549" t="s">
        <v>37</v>
      </c>
      <c r="C14" s="717"/>
      <c r="D14" s="100"/>
      <c r="E14" s="100"/>
      <c r="F14" s="100"/>
      <c r="G14" s="100"/>
      <c r="H14" s="100"/>
      <c r="I14" s="100"/>
    </row>
    <row r="15" spans="1:9" ht="12.95" customHeight="1">
      <c r="A15" s="9" t="s">
        <v>38</v>
      </c>
      <c r="B15" s="17"/>
      <c r="C15" s="354" t="s">
        <v>39</v>
      </c>
      <c r="D15" s="8"/>
      <c r="E15" s="8"/>
      <c r="F15" s="8"/>
      <c r="G15" s="8"/>
      <c r="H15" s="8"/>
      <c r="I15" s="8"/>
    </row>
    <row r="16" spans="1:9" ht="12.95" customHeight="1">
      <c r="A16" s="9" t="s">
        <v>40</v>
      </c>
      <c r="B16" s="17"/>
      <c r="C16" s="354" t="s">
        <v>41</v>
      </c>
      <c r="D16" s="8"/>
      <c r="E16" s="8"/>
      <c r="F16" s="8"/>
      <c r="G16" s="8"/>
      <c r="H16" s="8"/>
      <c r="I16" s="8"/>
    </row>
    <row r="17" spans="1:9" ht="25.5" customHeight="1">
      <c r="A17" s="9" t="s">
        <v>307</v>
      </c>
      <c r="B17" s="549" t="s">
        <v>42</v>
      </c>
      <c r="C17" s="717"/>
      <c r="D17" s="100">
        <f>+D18+D19+D20+D21+D22</f>
        <v>1128.6600000000001</v>
      </c>
      <c r="E17" s="100">
        <f t="shared" ref="E17:I17" si="2">+E18+E19+E20+E21+E22</f>
        <v>27.3</v>
      </c>
      <c r="F17" s="100"/>
      <c r="G17" s="100">
        <f t="shared" si="2"/>
        <v>0</v>
      </c>
      <c r="H17" s="100">
        <f t="shared" si="2"/>
        <v>0</v>
      </c>
      <c r="I17" s="100">
        <f t="shared" si="2"/>
        <v>0</v>
      </c>
    </row>
    <row r="18" spans="1:9" ht="12.95" customHeight="1">
      <c r="A18" s="9" t="s">
        <v>43</v>
      </c>
      <c r="B18" s="17"/>
      <c r="C18" s="354" t="s">
        <v>44</v>
      </c>
      <c r="D18" s="8"/>
      <c r="E18" s="8"/>
      <c r="F18" s="8"/>
      <c r="G18" s="8"/>
      <c r="H18" s="8"/>
      <c r="I18" s="8"/>
    </row>
    <row r="19" spans="1:9" ht="12.95" customHeight="1">
      <c r="A19" s="9" t="s">
        <v>45</v>
      </c>
      <c r="B19" s="17"/>
      <c r="C19" s="354" t="s">
        <v>46</v>
      </c>
      <c r="D19" s="8"/>
      <c r="E19" s="8"/>
      <c r="F19" s="8"/>
      <c r="G19" s="8"/>
      <c r="H19" s="8"/>
      <c r="I19" s="8"/>
    </row>
    <row r="20" spans="1:9" ht="12.95" customHeight="1">
      <c r="A20" s="9" t="s">
        <v>47</v>
      </c>
      <c r="B20" s="17"/>
      <c r="C20" s="354" t="s">
        <v>48</v>
      </c>
      <c r="D20" s="8">
        <v>1128.6600000000001</v>
      </c>
      <c r="E20" s="8">
        <v>27.3</v>
      </c>
      <c r="F20" s="8"/>
      <c r="G20" s="8"/>
      <c r="H20" s="8"/>
      <c r="I20" s="8"/>
    </row>
    <row r="21" spans="1:9" ht="12.95" customHeight="1">
      <c r="A21" s="9" t="s">
        <v>49</v>
      </c>
      <c r="B21" s="17"/>
      <c r="C21" s="354" t="s">
        <v>50</v>
      </c>
      <c r="D21" s="8"/>
      <c r="E21" s="8"/>
      <c r="F21" s="8"/>
      <c r="G21" s="8"/>
      <c r="H21" s="8"/>
      <c r="I21" s="8"/>
    </row>
    <row r="22" spans="1:9" ht="12.95" customHeight="1">
      <c r="A22" s="9" t="s">
        <v>51</v>
      </c>
      <c r="B22" s="17"/>
      <c r="C22" s="354" t="s">
        <v>373</v>
      </c>
      <c r="D22" s="8"/>
      <c r="E22" s="8"/>
      <c r="F22" s="8"/>
      <c r="G22" s="8"/>
      <c r="H22" s="8"/>
      <c r="I22" s="8"/>
    </row>
    <row r="23" spans="1:9" ht="25.5" customHeight="1">
      <c r="A23" s="9" t="s">
        <v>420</v>
      </c>
      <c r="B23" s="549" t="s">
        <v>52</v>
      </c>
      <c r="C23" s="717"/>
      <c r="D23" s="100"/>
      <c r="E23" s="100"/>
      <c r="F23" s="100"/>
      <c r="G23" s="100"/>
      <c r="H23" s="100"/>
      <c r="I23" s="100"/>
    </row>
    <row r="24" spans="1:9" ht="12.95" customHeight="1">
      <c r="A24" s="9" t="s">
        <v>421</v>
      </c>
      <c r="B24" s="549" t="s">
        <v>548</v>
      </c>
      <c r="C24" s="717"/>
      <c r="D24" s="100">
        <f>+D25+D26+D27</f>
        <v>26716.61</v>
      </c>
      <c r="E24" s="100">
        <f t="shared" ref="E24:I24" si="3">+E25+E26+E27</f>
        <v>26716.61</v>
      </c>
      <c r="F24" s="100"/>
      <c r="G24" s="100">
        <f>+G25</f>
        <v>24959.05</v>
      </c>
      <c r="H24" s="100">
        <f>+H25</f>
        <v>24959.05</v>
      </c>
      <c r="I24" s="100">
        <f t="shared" si="3"/>
        <v>0</v>
      </c>
    </row>
    <row r="25" spans="1:9" ht="12.95" customHeight="1">
      <c r="A25" s="9" t="s">
        <v>53</v>
      </c>
      <c r="B25" s="17"/>
      <c r="C25" s="354" t="s">
        <v>54</v>
      </c>
      <c r="D25" s="8">
        <f>+E25</f>
        <v>26716.61</v>
      </c>
      <c r="E25" s="8">
        <v>26716.61</v>
      </c>
      <c r="F25" s="8"/>
      <c r="G25" s="8">
        <f>+H25</f>
        <v>24959.05</v>
      </c>
      <c r="H25" s="8">
        <v>24959.05</v>
      </c>
      <c r="I25" s="8"/>
    </row>
    <row r="26" spans="1:9" ht="12.95" customHeight="1">
      <c r="A26" s="9" t="s">
        <v>55</v>
      </c>
      <c r="B26" s="17"/>
      <c r="C26" s="354" t="s">
        <v>373</v>
      </c>
      <c r="D26" s="8"/>
      <c r="E26" s="8"/>
      <c r="F26" s="8"/>
      <c r="G26" s="8"/>
      <c r="H26" s="8"/>
      <c r="I26" s="8"/>
    </row>
    <row r="27" spans="1:9" ht="12.95" customHeight="1">
      <c r="A27" s="9" t="s">
        <v>422</v>
      </c>
      <c r="B27" s="549" t="s">
        <v>550</v>
      </c>
      <c r="C27" s="717"/>
      <c r="D27" s="100"/>
      <c r="E27" s="100"/>
      <c r="F27" s="100"/>
      <c r="G27" s="8">
        <v>472.76</v>
      </c>
      <c r="H27" s="8">
        <v>27.3</v>
      </c>
      <c r="I27" s="100"/>
    </row>
    <row r="28" spans="1:9" ht="38.25" customHeight="1">
      <c r="A28" s="5" t="s">
        <v>483</v>
      </c>
      <c r="B28" s="706" t="s">
        <v>105</v>
      </c>
      <c r="C28" s="707"/>
      <c r="D28" s="100"/>
      <c r="E28" s="100"/>
      <c r="F28" s="100"/>
      <c r="G28" s="100"/>
      <c r="H28" s="100"/>
      <c r="I28" s="100"/>
    </row>
    <row r="29" spans="1:9" ht="25.5" customHeight="1">
      <c r="A29" s="5" t="s">
        <v>485</v>
      </c>
      <c r="B29" s="726" t="s">
        <v>106</v>
      </c>
      <c r="C29" s="726"/>
      <c r="D29" s="477">
        <f>+D17+D24</f>
        <v>27845.27</v>
      </c>
      <c r="E29" s="477">
        <f t="shared" ref="E29" si="4">+E17+E24</f>
        <v>26743.91</v>
      </c>
      <c r="F29" s="477">
        <v>0</v>
      </c>
      <c r="G29" s="477">
        <f>+G24+G27</f>
        <v>25431.809999999998</v>
      </c>
      <c r="H29" s="477">
        <f>+H24+H27</f>
        <v>24986.35</v>
      </c>
      <c r="I29" s="477">
        <v>0</v>
      </c>
    </row>
    <row r="30" spans="1:9" ht="12.75" customHeight="1">
      <c r="A30" s="355"/>
      <c r="B30" s="30"/>
      <c r="C30" s="30"/>
      <c r="D30" s="356"/>
      <c r="E30" s="356"/>
      <c r="F30" s="356"/>
      <c r="G30" s="356"/>
      <c r="H30" s="356"/>
      <c r="I30" s="356"/>
    </row>
    <row r="31" spans="1:9">
      <c r="C31" s="767" t="s">
        <v>353</v>
      </c>
      <c r="D31" s="767"/>
      <c r="E31" s="767"/>
      <c r="F31" s="767"/>
      <c r="G31" s="767"/>
      <c r="H31" s="767"/>
    </row>
  </sheetData>
  <mergeCells count="20">
    <mergeCell ref="B12:C12"/>
    <mergeCell ref="B11:C11"/>
    <mergeCell ref="F2:I2"/>
    <mergeCell ref="A5:I5"/>
    <mergeCell ref="A7:I7"/>
    <mergeCell ref="A9:A10"/>
    <mergeCell ref="D9:F9"/>
    <mergeCell ref="G9:I9"/>
    <mergeCell ref="B9:C10"/>
    <mergeCell ref="D6:G6"/>
    <mergeCell ref="D8:F8"/>
    <mergeCell ref="B23:C23"/>
    <mergeCell ref="B13:C13"/>
    <mergeCell ref="B17:C17"/>
    <mergeCell ref="B14:C14"/>
    <mergeCell ref="C31:H31"/>
    <mergeCell ref="B28:C28"/>
    <mergeCell ref="B29:C29"/>
    <mergeCell ref="B27:C27"/>
    <mergeCell ref="B24:C24"/>
  </mergeCells>
  <phoneticPr fontId="76" type="noConversion"/>
  <printOptions horizontalCentered="1"/>
  <pageMargins left="0.74803149606299213" right="0.74803149606299213" top="0.5" bottom="0.51" header="0.51181102362204722" footer="0.51181102362204722"/>
  <pageSetup paperSize="9"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8"/>
  <sheetViews>
    <sheetView showGridLines="0" view="pageBreakPreview" workbookViewId="0">
      <selection activeCell="L26" sqref="L26"/>
    </sheetView>
  </sheetViews>
  <sheetFormatPr defaultRowHeight="12.75"/>
  <cols>
    <col min="1" max="1" width="5.140625" style="104" customWidth="1"/>
    <col min="2" max="2" width="1.42578125" style="104" customWidth="1"/>
    <col min="3" max="3" width="35.42578125" style="104" customWidth="1"/>
    <col min="4" max="7" width="12.42578125" style="104" customWidth="1"/>
    <col min="8" max="16384" width="9.140625" style="104"/>
  </cols>
  <sheetData>
    <row r="1" spans="1:7">
      <c r="D1" s="94"/>
    </row>
    <row r="2" spans="1:7">
      <c r="A2" s="2"/>
      <c r="B2" s="2"/>
      <c r="C2" s="2"/>
      <c r="D2" s="771" t="s">
        <v>27</v>
      </c>
      <c r="E2" s="771"/>
      <c r="F2" s="771"/>
      <c r="G2" s="771"/>
    </row>
    <row r="3" spans="1:7">
      <c r="A3" s="2"/>
      <c r="B3" s="32"/>
      <c r="C3" s="2"/>
      <c r="D3" s="32" t="s">
        <v>507</v>
      </c>
      <c r="E3" s="32"/>
      <c r="F3" s="32"/>
      <c r="G3" s="357"/>
    </row>
    <row r="4" spans="1:7">
      <c r="A4" s="2"/>
      <c r="B4" s="2"/>
      <c r="C4" s="2"/>
      <c r="D4" s="2"/>
      <c r="E4" s="2"/>
      <c r="F4" s="2"/>
      <c r="G4" s="2"/>
    </row>
    <row r="5" spans="1:7" ht="35.25" customHeight="1">
      <c r="A5" s="699" t="s">
        <v>56</v>
      </c>
      <c r="B5" s="699"/>
      <c r="C5" s="699"/>
      <c r="D5" s="699"/>
      <c r="E5" s="699"/>
      <c r="F5" s="699"/>
      <c r="G5" s="699"/>
    </row>
    <row r="6" spans="1:7">
      <c r="A6" s="2"/>
      <c r="B6" s="2"/>
      <c r="C6" s="2"/>
      <c r="D6" s="353" t="str">
        <f>+'17_VSAFAS_7p'!D6:G6</f>
        <v>Kazlų Rūdos Saulės mokykla</v>
      </c>
      <c r="E6" s="2"/>
      <c r="F6" s="2"/>
      <c r="G6" s="2"/>
    </row>
    <row r="7" spans="1:7" ht="15.75">
      <c r="A7" s="778" t="s">
        <v>57</v>
      </c>
      <c r="B7" s="778"/>
      <c r="C7" s="778"/>
      <c r="D7" s="778"/>
      <c r="E7" s="778"/>
      <c r="F7" s="778"/>
      <c r="G7" s="778"/>
    </row>
    <row r="8" spans="1:7">
      <c r="A8" s="2"/>
      <c r="B8" s="2"/>
      <c r="C8" s="2"/>
      <c r="D8" s="478">
        <v>43465</v>
      </c>
      <c r="E8" s="2"/>
      <c r="F8" s="2"/>
      <c r="G8" s="2"/>
    </row>
    <row r="9" spans="1:7" ht="38.25" customHeight="1">
      <c r="A9" s="779" t="s">
        <v>480</v>
      </c>
      <c r="B9" s="780" t="s">
        <v>354</v>
      </c>
      <c r="C9" s="781"/>
      <c r="D9" s="779" t="s">
        <v>519</v>
      </c>
      <c r="E9" s="779"/>
      <c r="F9" s="779" t="s">
        <v>520</v>
      </c>
      <c r="G9" s="779"/>
    </row>
    <row r="10" spans="1:7" ht="25.5">
      <c r="A10" s="779"/>
      <c r="B10" s="782"/>
      <c r="C10" s="783"/>
      <c r="D10" s="359" t="s">
        <v>31</v>
      </c>
      <c r="E10" s="359" t="s">
        <v>58</v>
      </c>
      <c r="F10" s="359" t="s">
        <v>31</v>
      </c>
      <c r="G10" s="359" t="s">
        <v>58</v>
      </c>
    </row>
    <row r="11" spans="1:7">
      <c r="A11" s="359">
        <v>1</v>
      </c>
      <c r="B11" s="784">
        <v>2</v>
      </c>
      <c r="C11" s="785"/>
      <c r="D11" s="359">
        <v>3</v>
      </c>
      <c r="E11" s="359">
        <v>4</v>
      </c>
      <c r="F11" s="359">
        <v>5</v>
      </c>
      <c r="G11" s="359">
        <v>6</v>
      </c>
    </row>
    <row r="12" spans="1:7" ht="38.1" customHeight="1">
      <c r="A12" s="358" t="s">
        <v>481</v>
      </c>
      <c r="B12" s="786" t="s">
        <v>59</v>
      </c>
      <c r="C12" s="787"/>
      <c r="D12" s="361">
        <f>+D13</f>
        <v>15195.4</v>
      </c>
      <c r="E12" s="361"/>
      <c r="F12" s="361"/>
      <c r="G12" s="361"/>
    </row>
    <row r="13" spans="1:7">
      <c r="A13" s="359" t="s">
        <v>343</v>
      </c>
      <c r="B13" s="360"/>
      <c r="C13" s="362" t="s">
        <v>60</v>
      </c>
      <c r="D13" s="487">
        <v>15195.4</v>
      </c>
      <c r="E13" s="363"/>
      <c r="F13" s="363"/>
      <c r="G13" s="363"/>
    </row>
    <row r="14" spans="1:7">
      <c r="A14" s="359" t="s">
        <v>344</v>
      </c>
      <c r="B14" s="360"/>
      <c r="C14" s="362" t="s">
        <v>61</v>
      </c>
      <c r="D14" s="363"/>
      <c r="E14" s="363"/>
      <c r="F14" s="363"/>
      <c r="G14" s="363"/>
    </row>
    <row r="15" spans="1:7">
      <c r="A15" s="359" t="s">
        <v>307</v>
      </c>
      <c r="B15" s="360"/>
      <c r="C15" s="362" t="s">
        <v>62</v>
      </c>
      <c r="D15" s="363"/>
      <c r="E15" s="363"/>
      <c r="F15" s="363"/>
      <c r="G15" s="363"/>
    </row>
    <row r="16" spans="1:7">
      <c r="A16" s="359" t="s">
        <v>420</v>
      </c>
      <c r="B16" s="360"/>
      <c r="C16" s="362" t="s">
        <v>63</v>
      </c>
      <c r="D16" s="363"/>
      <c r="E16" s="363"/>
      <c r="F16" s="363"/>
      <c r="G16" s="363"/>
    </row>
    <row r="17" spans="1:7" ht="12.75" customHeight="1">
      <c r="A17" s="364" t="s">
        <v>421</v>
      </c>
      <c r="B17" s="360"/>
      <c r="C17" s="362" t="s">
        <v>64</v>
      </c>
      <c r="D17" s="363"/>
      <c r="E17" s="363"/>
      <c r="F17" s="363"/>
      <c r="G17" s="363"/>
    </row>
    <row r="18" spans="1:7" ht="12.75" customHeight="1">
      <c r="A18" s="365" t="s">
        <v>422</v>
      </c>
      <c r="B18" s="360"/>
      <c r="C18" s="362" t="s">
        <v>65</v>
      </c>
      <c r="D18" s="363"/>
      <c r="E18" s="363"/>
      <c r="F18" s="363"/>
      <c r="G18" s="363"/>
    </row>
    <row r="19" spans="1:7" ht="26.1" customHeight="1">
      <c r="A19" s="358" t="s">
        <v>483</v>
      </c>
      <c r="B19" s="786" t="s">
        <v>66</v>
      </c>
      <c r="C19" s="787"/>
      <c r="D19" s="361"/>
      <c r="E19" s="361"/>
      <c r="F19" s="361"/>
      <c r="G19" s="361"/>
    </row>
    <row r="20" spans="1:7">
      <c r="A20" s="359" t="s">
        <v>67</v>
      </c>
      <c r="B20" s="360"/>
      <c r="C20" s="362" t="s">
        <v>68</v>
      </c>
      <c r="D20" s="363"/>
      <c r="E20" s="363"/>
      <c r="F20" s="363"/>
      <c r="G20" s="363"/>
    </row>
    <row r="21" spans="1:7">
      <c r="A21" s="359" t="s">
        <v>69</v>
      </c>
      <c r="B21" s="360"/>
      <c r="C21" s="362" t="s">
        <v>61</v>
      </c>
      <c r="D21" s="363"/>
      <c r="E21" s="363"/>
      <c r="F21" s="363"/>
      <c r="G21" s="363"/>
    </row>
    <row r="22" spans="1:7">
      <c r="A22" s="359" t="s">
        <v>70</v>
      </c>
      <c r="B22" s="360"/>
      <c r="C22" s="362" t="s">
        <v>62</v>
      </c>
      <c r="D22" s="363"/>
      <c r="E22" s="363"/>
      <c r="F22" s="363"/>
      <c r="G22" s="363"/>
    </row>
    <row r="23" spans="1:7" ht="12.75" customHeight="1">
      <c r="A23" s="359" t="s">
        <v>71</v>
      </c>
      <c r="B23" s="360"/>
      <c r="C23" s="362" t="s">
        <v>63</v>
      </c>
      <c r="D23" s="363"/>
      <c r="E23" s="363"/>
      <c r="F23" s="363"/>
      <c r="G23" s="363"/>
    </row>
    <row r="24" spans="1:7">
      <c r="A24" s="364" t="s">
        <v>440</v>
      </c>
      <c r="B24" s="360"/>
      <c r="C24" s="362" t="s">
        <v>64</v>
      </c>
      <c r="D24" s="363"/>
      <c r="E24" s="363"/>
      <c r="F24" s="363"/>
      <c r="G24" s="363"/>
    </row>
    <row r="25" spans="1:7">
      <c r="A25" s="365" t="s">
        <v>441</v>
      </c>
      <c r="B25" s="360"/>
      <c r="C25" s="362" t="s">
        <v>65</v>
      </c>
      <c r="D25" s="363"/>
      <c r="E25" s="363"/>
      <c r="F25" s="363"/>
      <c r="G25" s="363"/>
    </row>
    <row r="26" spans="1:7" ht="26.1" customHeight="1">
      <c r="A26" s="358" t="s">
        <v>72</v>
      </c>
      <c r="B26" s="786" t="s">
        <v>73</v>
      </c>
      <c r="C26" s="787"/>
      <c r="D26" s="361">
        <f>+D27</f>
        <v>2006.37</v>
      </c>
      <c r="E26" s="361"/>
      <c r="F26" s="361">
        <f>+F27</f>
        <v>1851.13</v>
      </c>
      <c r="G26" s="361"/>
    </row>
    <row r="27" spans="1:7">
      <c r="A27" s="359" t="s">
        <v>74</v>
      </c>
      <c r="B27" s="360"/>
      <c r="C27" s="362" t="s">
        <v>68</v>
      </c>
      <c r="D27" s="363">
        <v>2006.37</v>
      </c>
      <c r="E27" s="363"/>
      <c r="F27" s="363">
        <v>1851.13</v>
      </c>
      <c r="G27" s="363"/>
    </row>
    <row r="28" spans="1:7">
      <c r="A28" s="359" t="s">
        <v>75</v>
      </c>
      <c r="B28" s="360"/>
      <c r="C28" s="362" t="s">
        <v>61</v>
      </c>
      <c r="D28" s="363"/>
      <c r="E28" s="363"/>
      <c r="F28" s="363"/>
      <c r="G28" s="363"/>
    </row>
    <row r="29" spans="1:7">
      <c r="A29" s="359" t="s">
        <v>76</v>
      </c>
      <c r="B29" s="360"/>
      <c r="C29" s="366" t="s">
        <v>62</v>
      </c>
      <c r="D29" s="363"/>
      <c r="E29" s="363"/>
      <c r="F29" s="363"/>
      <c r="G29" s="363"/>
    </row>
    <row r="30" spans="1:7">
      <c r="A30" s="359" t="s">
        <v>77</v>
      </c>
      <c r="B30" s="360"/>
      <c r="C30" s="362" t="s">
        <v>63</v>
      </c>
      <c r="D30" s="363"/>
      <c r="E30" s="363"/>
      <c r="F30" s="363"/>
      <c r="G30" s="363"/>
    </row>
    <row r="31" spans="1:7" ht="12.75" customHeight="1">
      <c r="A31" s="367" t="s">
        <v>444</v>
      </c>
      <c r="B31" s="360"/>
      <c r="C31" s="362" t="s">
        <v>64</v>
      </c>
      <c r="D31" s="363"/>
      <c r="E31" s="363"/>
      <c r="F31" s="363"/>
      <c r="G31" s="363"/>
    </row>
    <row r="32" spans="1:7" ht="12.75" customHeight="1">
      <c r="A32" s="359" t="s">
        <v>78</v>
      </c>
      <c r="B32" s="360"/>
      <c r="C32" s="362" t="s">
        <v>79</v>
      </c>
      <c r="D32" s="363"/>
      <c r="E32" s="363"/>
      <c r="F32" s="363"/>
      <c r="G32" s="363"/>
    </row>
    <row r="33" spans="1:7">
      <c r="A33" s="359" t="s">
        <v>80</v>
      </c>
      <c r="B33" s="360"/>
      <c r="C33" s="362" t="s">
        <v>81</v>
      </c>
      <c r="D33" s="363"/>
      <c r="E33" s="363"/>
      <c r="F33" s="363"/>
      <c r="G33" s="363"/>
    </row>
    <row r="34" spans="1:7" ht="12.75" customHeight="1">
      <c r="A34" s="368" t="s">
        <v>487</v>
      </c>
      <c r="B34" s="788" t="s">
        <v>82</v>
      </c>
      <c r="C34" s="789"/>
      <c r="D34" s="369"/>
      <c r="E34" s="369"/>
      <c r="F34" s="369"/>
      <c r="G34" s="369"/>
    </row>
    <row r="35" spans="1:7">
      <c r="A35" s="5" t="s">
        <v>83</v>
      </c>
      <c r="B35" s="726" t="s">
        <v>84</v>
      </c>
      <c r="C35" s="726"/>
      <c r="D35" s="100">
        <f>+D12</f>
        <v>15195.4</v>
      </c>
      <c r="E35" s="100"/>
      <c r="F35" s="100"/>
      <c r="G35" s="100"/>
    </row>
    <row r="36" spans="1:7">
      <c r="A36" s="355"/>
      <c r="B36" s="30"/>
      <c r="C36" s="30"/>
      <c r="D36" s="356"/>
      <c r="E36" s="356"/>
      <c r="F36" s="356"/>
      <c r="G36" s="356"/>
    </row>
    <row r="37" spans="1:7">
      <c r="A37" s="355"/>
      <c r="B37" s="30"/>
      <c r="C37" s="30"/>
      <c r="D37" s="370"/>
      <c r="E37" s="370"/>
      <c r="F37" s="356"/>
      <c r="G37" s="356"/>
    </row>
    <row r="38" spans="1:7">
      <c r="A38" s="355"/>
      <c r="B38" s="30"/>
      <c r="C38" s="30"/>
      <c r="D38" s="356"/>
      <c r="E38" s="356"/>
      <c r="F38" s="356"/>
      <c r="G38" s="356"/>
    </row>
  </sheetData>
  <mergeCells count="13">
    <mergeCell ref="B35:C35"/>
    <mergeCell ref="B11:C11"/>
    <mergeCell ref="B12:C12"/>
    <mergeCell ref="B19:C19"/>
    <mergeCell ref="B26:C26"/>
    <mergeCell ref="B34:C34"/>
    <mergeCell ref="D2:G2"/>
    <mergeCell ref="A5:G5"/>
    <mergeCell ref="A7:G7"/>
    <mergeCell ref="A9:A10"/>
    <mergeCell ref="D9:E9"/>
    <mergeCell ref="F9:G9"/>
    <mergeCell ref="B9:C10"/>
  </mergeCells>
  <phoneticPr fontId="76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25"/>
  <sheetViews>
    <sheetView tabSelected="1" view="pageBreakPreview" zoomScale="110" zoomScaleSheetLayoutView="110" workbookViewId="0">
      <selection activeCell="F19" sqref="F19"/>
    </sheetView>
  </sheetViews>
  <sheetFormatPr defaultRowHeight="15"/>
  <cols>
    <col min="1" max="1" width="5" style="373" customWidth="1"/>
    <col min="2" max="2" width="1.5703125" style="373" customWidth="1"/>
    <col min="3" max="3" width="37.140625" style="373" customWidth="1"/>
    <col min="4" max="4" width="9.42578125" style="373" customWidth="1"/>
    <col min="5" max="5" width="10.85546875" style="373" customWidth="1"/>
    <col min="6" max="6" width="13.7109375" style="373" customWidth="1"/>
    <col min="7" max="7" width="12" style="373" customWidth="1"/>
    <col min="8" max="8" width="10.28515625" style="373" bestFit="1" customWidth="1"/>
    <col min="9" max="9" width="16.5703125" style="373" customWidth="1"/>
    <col min="10" max="16384" width="9.140625" style="373"/>
  </cols>
  <sheetData>
    <row r="1" spans="1:9">
      <c r="F1" s="353"/>
    </row>
    <row r="2" spans="1:9" ht="12.75" customHeight="1">
      <c r="F2" s="32" t="s">
        <v>27</v>
      </c>
      <c r="H2" s="32"/>
      <c r="I2" s="32"/>
    </row>
    <row r="3" spans="1:9">
      <c r="B3" s="374"/>
      <c r="F3" s="32" t="s">
        <v>512</v>
      </c>
      <c r="H3" s="352"/>
      <c r="I3" s="371"/>
    </row>
    <row r="4" spans="1:9" s="375" customFormat="1" ht="33.75" customHeight="1">
      <c r="A4" s="680" t="s">
        <v>85</v>
      </c>
      <c r="B4" s="680"/>
      <c r="C4" s="680"/>
      <c r="D4" s="680"/>
      <c r="E4" s="680"/>
      <c r="F4" s="680"/>
      <c r="G4" s="680"/>
      <c r="H4" s="680"/>
      <c r="I4" s="680"/>
    </row>
    <row r="5" spans="1:9" s="375" customFormat="1" ht="12" customHeight="1">
      <c r="A5" s="446"/>
      <c r="B5" s="446"/>
      <c r="C5" s="446"/>
      <c r="D5" s="680" t="str">
        <f>+'17_VSAFAS_7p'!D6:G6</f>
        <v>Kazlų Rūdos Saulės mokykla</v>
      </c>
      <c r="E5" s="680"/>
      <c r="F5" s="680"/>
      <c r="G5" s="680"/>
      <c r="H5" s="680"/>
      <c r="I5" s="446"/>
    </row>
    <row r="6" spans="1:9" ht="18" customHeight="1">
      <c r="A6" s="681" t="s">
        <v>86</v>
      </c>
      <c r="B6" s="681"/>
      <c r="C6" s="681"/>
      <c r="D6" s="681"/>
      <c r="E6" s="681"/>
      <c r="F6" s="681"/>
      <c r="G6" s="681"/>
      <c r="H6" s="681"/>
      <c r="I6" s="681"/>
    </row>
    <row r="7" spans="1:9">
      <c r="E7" s="797">
        <v>43465</v>
      </c>
      <c r="F7" s="797"/>
    </row>
    <row r="8" spans="1:9" ht="25.5" customHeight="1">
      <c r="A8" s="794" t="s">
        <v>480</v>
      </c>
      <c r="B8" s="682" t="s">
        <v>354</v>
      </c>
      <c r="C8" s="683"/>
      <c r="D8" s="794" t="s">
        <v>519</v>
      </c>
      <c r="E8" s="794"/>
      <c r="F8" s="794"/>
      <c r="G8" s="794" t="s">
        <v>520</v>
      </c>
      <c r="H8" s="794"/>
      <c r="I8" s="794"/>
    </row>
    <row r="9" spans="1:9" ht="105">
      <c r="A9" s="794"/>
      <c r="B9" s="795"/>
      <c r="C9" s="796"/>
      <c r="D9" s="111" t="s">
        <v>31</v>
      </c>
      <c r="E9" s="111" t="s">
        <v>87</v>
      </c>
      <c r="F9" s="111" t="s">
        <v>88</v>
      </c>
      <c r="G9" s="111" t="s">
        <v>31</v>
      </c>
      <c r="H9" s="111" t="s">
        <v>87</v>
      </c>
      <c r="I9" s="111" t="s">
        <v>88</v>
      </c>
    </row>
    <row r="10" spans="1:9">
      <c r="A10" s="111">
        <v>1</v>
      </c>
      <c r="B10" s="687">
        <v>2</v>
      </c>
      <c r="C10" s="688"/>
      <c r="D10" s="111">
        <v>3</v>
      </c>
      <c r="E10" s="111">
        <v>4</v>
      </c>
      <c r="F10" s="111">
        <v>5</v>
      </c>
      <c r="G10" s="111">
        <v>6</v>
      </c>
      <c r="H10" s="111">
        <v>7</v>
      </c>
      <c r="I10" s="111">
        <v>8</v>
      </c>
    </row>
    <row r="11" spans="1:9" ht="25.5" customHeight="1">
      <c r="A11" s="110" t="s">
        <v>481</v>
      </c>
      <c r="B11" s="790" t="s">
        <v>577</v>
      </c>
      <c r="C11" s="792"/>
      <c r="D11" s="114"/>
      <c r="E11" s="114"/>
      <c r="F11" s="114"/>
      <c r="G11" s="114"/>
      <c r="H11" s="114"/>
      <c r="I11" s="114"/>
    </row>
    <row r="12" spans="1:9" ht="26.25" customHeight="1">
      <c r="A12" s="110" t="s">
        <v>26</v>
      </c>
      <c r="B12" s="790" t="s">
        <v>629</v>
      </c>
      <c r="C12" s="792"/>
      <c r="D12" s="29"/>
      <c r="E12" s="114"/>
      <c r="F12" s="114"/>
      <c r="G12" s="114"/>
      <c r="H12" s="114"/>
      <c r="I12" s="114"/>
    </row>
    <row r="13" spans="1:9" ht="12.75" customHeight="1">
      <c r="A13" s="110" t="s">
        <v>485</v>
      </c>
      <c r="B13" s="790" t="s">
        <v>586</v>
      </c>
      <c r="C13" s="792"/>
      <c r="D13" s="114"/>
      <c r="E13" s="114"/>
      <c r="F13" s="114"/>
      <c r="G13" s="114"/>
      <c r="H13" s="114"/>
      <c r="I13" s="114"/>
    </row>
    <row r="14" spans="1:9">
      <c r="A14" s="110" t="s">
        <v>487</v>
      </c>
      <c r="B14" s="790" t="s">
        <v>588</v>
      </c>
      <c r="C14" s="791"/>
      <c r="D14" s="114">
        <f>+D15+D16+D17+D18</f>
        <v>6283.22</v>
      </c>
      <c r="E14" s="114">
        <f t="shared" ref="E14:H14" si="0">+E15+E16+E17+E18</f>
        <v>6283.22</v>
      </c>
      <c r="F14" s="114"/>
      <c r="G14" s="114">
        <f t="shared" si="0"/>
        <v>24959.05</v>
      </c>
      <c r="H14" s="114">
        <f t="shared" si="0"/>
        <v>5831.33</v>
      </c>
      <c r="I14" s="114"/>
    </row>
    <row r="15" spans="1:9">
      <c r="A15" s="111" t="s">
        <v>692</v>
      </c>
      <c r="B15" s="112"/>
      <c r="C15" s="376" t="s">
        <v>89</v>
      </c>
      <c r="D15" s="114"/>
      <c r="E15" s="114"/>
      <c r="F15" s="114"/>
      <c r="G15" s="114"/>
      <c r="H15" s="114"/>
      <c r="I15" s="114"/>
    </row>
    <row r="16" spans="1:9">
      <c r="A16" s="111" t="s">
        <v>691</v>
      </c>
      <c r="B16" s="112"/>
      <c r="C16" s="376" t="s">
        <v>90</v>
      </c>
      <c r="D16" s="117">
        <f>+E16</f>
        <v>6283.22</v>
      </c>
      <c r="E16" s="117">
        <v>6283.22</v>
      </c>
      <c r="F16" s="117"/>
      <c r="G16" s="117">
        <v>24959.05</v>
      </c>
      <c r="H16" s="117">
        <v>5831.33</v>
      </c>
      <c r="I16" s="114"/>
    </row>
    <row r="17" spans="1:9">
      <c r="A17" s="110" t="s">
        <v>371</v>
      </c>
      <c r="B17" s="112"/>
      <c r="C17" s="376" t="s">
        <v>91</v>
      </c>
      <c r="D17" s="114"/>
      <c r="E17" s="114"/>
      <c r="F17" s="114"/>
      <c r="G17" s="114"/>
      <c r="H17" s="114"/>
      <c r="I17" s="114"/>
    </row>
    <row r="18" spans="1:9">
      <c r="A18" s="110" t="s">
        <v>690</v>
      </c>
      <c r="B18" s="112"/>
      <c r="C18" s="376" t="s">
        <v>92</v>
      </c>
      <c r="D18" s="114"/>
      <c r="E18" s="114"/>
      <c r="F18" s="114"/>
      <c r="G18" s="114"/>
      <c r="H18" s="114"/>
      <c r="I18" s="114"/>
    </row>
    <row r="19" spans="1:9">
      <c r="A19" s="110" t="s">
        <v>488</v>
      </c>
      <c r="B19" s="790" t="s">
        <v>590</v>
      </c>
      <c r="C19" s="792"/>
      <c r="D19" s="114"/>
      <c r="E19" s="114"/>
      <c r="F19" s="114"/>
      <c r="G19" s="114"/>
      <c r="H19" s="114"/>
      <c r="I19" s="114"/>
    </row>
    <row r="20" spans="1:9">
      <c r="A20" s="110" t="s">
        <v>351</v>
      </c>
      <c r="B20" s="112"/>
      <c r="C20" s="376" t="s">
        <v>93</v>
      </c>
      <c r="D20" s="114"/>
      <c r="E20" s="114"/>
      <c r="F20" s="114"/>
      <c r="G20" s="114"/>
      <c r="H20" s="114"/>
      <c r="I20" s="114"/>
    </row>
    <row r="21" spans="1:9">
      <c r="A21" s="110" t="s">
        <v>352</v>
      </c>
      <c r="B21" s="112"/>
      <c r="C21" s="376" t="s">
        <v>94</v>
      </c>
      <c r="D21" s="114"/>
      <c r="E21" s="114"/>
      <c r="F21" s="114"/>
      <c r="G21" s="114"/>
      <c r="H21" s="114"/>
      <c r="I21" s="114"/>
    </row>
    <row r="22" spans="1:9">
      <c r="A22" s="110" t="s">
        <v>689</v>
      </c>
      <c r="B22" s="112"/>
      <c r="C22" s="376" t="s">
        <v>95</v>
      </c>
      <c r="D22" s="114"/>
      <c r="E22" s="114"/>
      <c r="F22" s="114"/>
      <c r="G22" s="114"/>
      <c r="H22" s="114"/>
      <c r="I22" s="114"/>
    </row>
    <row r="23" spans="1:9" ht="25.5" customHeight="1">
      <c r="A23" s="110" t="s">
        <v>489</v>
      </c>
      <c r="B23" s="790" t="s">
        <v>688</v>
      </c>
      <c r="C23" s="792"/>
      <c r="D23" s="114">
        <f>+D14</f>
        <v>6283.22</v>
      </c>
      <c r="E23" s="114">
        <f t="shared" ref="E23:H23" si="1">+E14</f>
        <v>6283.22</v>
      </c>
      <c r="F23" s="114"/>
      <c r="G23" s="114">
        <f t="shared" si="1"/>
        <v>24959.05</v>
      </c>
      <c r="H23" s="114">
        <f t="shared" si="1"/>
        <v>5831.33</v>
      </c>
      <c r="I23" s="114"/>
    </row>
    <row r="25" spans="1:9">
      <c r="A25" s="793" t="s">
        <v>96</v>
      </c>
      <c r="B25" s="793"/>
      <c r="C25" s="793"/>
      <c r="D25" s="793"/>
      <c r="E25" s="793"/>
      <c r="F25" s="793"/>
      <c r="G25" s="793"/>
      <c r="H25" s="793"/>
      <c r="I25" s="793"/>
    </row>
  </sheetData>
  <mergeCells count="16">
    <mergeCell ref="A4:I4"/>
    <mergeCell ref="A6:I6"/>
    <mergeCell ref="A8:A9"/>
    <mergeCell ref="D8:F8"/>
    <mergeCell ref="G8:I8"/>
    <mergeCell ref="B8:C9"/>
    <mergeCell ref="D5:H5"/>
    <mergeCell ref="E7:F7"/>
    <mergeCell ref="B14:C14"/>
    <mergeCell ref="B19:C19"/>
    <mergeCell ref="B23:C23"/>
    <mergeCell ref="A25:I25"/>
    <mergeCell ref="B10:C10"/>
    <mergeCell ref="B11:C11"/>
    <mergeCell ref="B13:C13"/>
    <mergeCell ref="B12:C12"/>
  </mergeCells>
  <printOptions horizontalCentered="1"/>
  <pageMargins left="0.55118110236220474" right="0.55118110236220474" top="0.78740157480314965" bottom="0.78740157480314965" header="0.51181102362204722" footer="0.51181102362204722"/>
  <pageSetup paperSize="9" scale="9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7"/>
  <sheetViews>
    <sheetView view="pageBreakPreview" zoomScale="110" zoomScaleSheetLayoutView="110" workbookViewId="0">
      <selection activeCell="B17" sqref="B17:D17"/>
    </sheetView>
  </sheetViews>
  <sheetFormatPr defaultRowHeight="12.75"/>
  <cols>
    <col min="1" max="1" width="4" style="427" customWidth="1"/>
    <col min="2" max="2" width="26.85546875" style="427" customWidth="1"/>
    <col min="3" max="4" width="25.5703125" style="427" customWidth="1"/>
    <col min="5" max="16384" width="9.140625" style="427"/>
  </cols>
  <sheetData>
    <row r="1" spans="1:5">
      <c r="C1" s="94"/>
    </row>
    <row r="2" spans="1:5">
      <c r="C2" s="32" t="s">
        <v>97</v>
      </c>
      <c r="D2" s="305"/>
      <c r="E2" s="106"/>
    </row>
    <row r="3" spans="1:5">
      <c r="C3" s="32" t="s">
        <v>107</v>
      </c>
      <c r="D3" s="32"/>
      <c r="E3" s="377"/>
    </row>
    <row r="4" spans="1:5">
      <c r="C4" s="32"/>
      <c r="D4" s="32"/>
      <c r="E4" s="377"/>
    </row>
    <row r="5" spans="1:5" ht="36.75" customHeight="1">
      <c r="B5" s="799" t="s">
        <v>695</v>
      </c>
      <c r="C5" s="799"/>
      <c r="D5" s="799"/>
      <c r="E5" s="437"/>
    </row>
    <row r="6" spans="1:5" ht="6" customHeight="1"/>
    <row r="7" spans="1:5" ht="44.25" customHeight="1">
      <c r="B7" s="799" t="s">
        <v>694</v>
      </c>
      <c r="C7" s="799"/>
      <c r="D7" s="799"/>
      <c r="E7" s="437"/>
    </row>
    <row r="8" spans="1:5" ht="10.5" customHeight="1">
      <c r="B8" s="799" t="s">
        <v>702</v>
      </c>
      <c r="C8" s="799"/>
      <c r="D8" s="799"/>
      <c r="E8" s="437"/>
    </row>
    <row r="9" spans="1:5" ht="9" customHeight="1">
      <c r="B9" s="436"/>
      <c r="C9" s="480">
        <v>43465</v>
      </c>
    </row>
    <row r="10" spans="1:5" ht="43.5" customHeight="1">
      <c r="A10" s="435" t="s">
        <v>480</v>
      </c>
      <c r="B10" s="434" t="s">
        <v>98</v>
      </c>
      <c r="C10" s="433" t="s">
        <v>28</v>
      </c>
      <c r="D10" s="433" t="s">
        <v>29</v>
      </c>
    </row>
    <row r="11" spans="1:5">
      <c r="A11" s="430">
        <v>1</v>
      </c>
      <c r="B11" s="432">
        <v>2</v>
      </c>
      <c r="C11" s="431">
        <v>3</v>
      </c>
      <c r="D11" s="431">
        <v>4</v>
      </c>
    </row>
    <row r="12" spans="1:5">
      <c r="A12" s="430" t="s">
        <v>481</v>
      </c>
      <c r="B12" s="429" t="s">
        <v>99</v>
      </c>
      <c r="C12" s="428">
        <v>24959.05</v>
      </c>
      <c r="D12" s="428">
        <v>26665.43</v>
      </c>
    </row>
    <row r="13" spans="1:5">
      <c r="A13" s="430" t="s">
        <v>26</v>
      </c>
      <c r="B13" s="429" t="s">
        <v>100</v>
      </c>
      <c r="C13" s="428"/>
      <c r="D13" s="428"/>
    </row>
    <row r="14" spans="1:5">
      <c r="A14" s="430" t="s">
        <v>684</v>
      </c>
      <c r="B14" s="429" t="s">
        <v>101</v>
      </c>
      <c r="C14" s="428"/>
      <c r="D14" s="428"/>
    </row>
    <row r="15" spans="1:5">
      <c r="A15" s="430" t="s">
        <v>693</v>
      </c>
      <c r="B15" s="429" t="s">
        <v>102</v>
      </c>
      <c r="C15" s="479">
        <f>+C12</f>
        <v>24959.05</v>
      </c>
      <c r="D15" s="479">
        <f>+D12</f>
        <v>26665.43</v>
      </c>
    </row>
    <row r="16" spans="1:5">
      <c r="B16" s="800"/>
      <c r="C16" s="800"/>
      <c r="D16" s="800"/>
    </row>
    <row r="17" spans="2:4">
      <c r="B17" s="798" t="s">
        <v>353</v>
      </c>
      <c r="C17" s="798"/>
      <c r="D17" s="798"/>
    </row>
  </sheetData>
  <mergeCells count="5">
    <mergeCell ref="B17:D17"/>
    <mergeCell ref="B5:D5"/>
    <mergeCell ref="B7:D7"/>
    <mergeCell ref="B16:D16"/>
    <mergeCell ref="B8:D8"/>
  </mergeCells>
  <printOptions horizontalCentered="1"/>
  <pageMargins left="0.35433070866141736" right="0.35433070866141736" top="0.59055118110236227" bottom="0.98425196850393704" header="0.31496062992125984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8"/>
  <sheetViews>
    <sheetView showGridLines="0" view="pageBreakPreview" topLeftCell="A10" zoomScale="80" zoomScaleNormal="80" workbookViewId="0">
      <selection activeCell="Q16" sqref="Q16"/>
    </sheetView>
  </sheetViews>
  <sheetFormatPr defaultRowHeight="15"/>
  <cols>
    <col min="1" max="1" width="6" style="387" customWidth="1"/>
    <col min="2" max="2" width="32.85546875" style="380" customWidth="1"/>
    <col min="3" max="4" width="15.7109375" style="380" customWidth="1"/>
    <col min="5" max="5" width="16.28515625" style="380" customWidth="1"/>
    <col min="6" max="10" width="15.7109375" style="380" customWidth="1"/>
    <col min="11" max="11" width="13.140625" style="380" customWidth="1"/>
    <col min="12" max="13" width="15.7109375" style="380" customWidth="1"/>
    <col min="14" max="16384" width="9.140625" style="380"/>
  </cols>
  <sheetData>
    <row r="1" spans="1:13">
      <c r="I1" s="388"/>
      <c r="J1" s="388"/>
      <c r="K1" s="388"/>
    </row>
    <row r="2" spans="1:13">
      <c r="I2" s="380" t="s">
        <v>120</v>
      </c>
    </row>
    <row r="3" spans="1:13">
      <c r="I3" s="380" t="s">
        <v>121</v>
      </c>
    </row>
    <row r="5" spans="1:13">
      <c r="A5" s="804" t="s">
        <v>122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</row>
    <row r="6" spans="1:13">
      <c r="A6" s="804" t="s">
        <v>141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</row>
    <row r="8" spans="1:13">
      <c r="A8" s="804" t="s">
        <v>109</v>
      </c>
      <c r="B8" s="805"/>
      <c r="C8" s="805"/>
      <c r="D8" s="805"/>
      <c r="E8" s="805"/>
      <c r="F8" s="805"/>
      <c r="G8" s="805"/>
      <c r="H8" s="805"/>
      <c r="I8" s="805"/>
      <c r="J8" s="805"/>
      <c r="K8" s="805"/>
      <c r="L8" s="805"/>
      <c r="M8" s="805"/>
    </row>
    <row r="10" spans="1:13">
      <c r="A10" s="803" t="s">
        <v>480</v>
      </c>
      <c r="B10" s="803" t="s">
        <v>110</v>
      </c>
      <c r="C10" s="803" t="s">
        <v>111</v>
      </c>
      <c r="D10" s="803" t="s">
        <v>30</v>
      </c>
      <c r="E10" s="803"/>
      <c r="F10" s="803"/>
      <c r="G10" s="803"/>
      <c r="H10" s="803"/>
      <c r="I10" s="803"/>
      <c r="J10" s="806"/>
      <c r="K10" s="806"/>
      <c r="L10" s="803"/>
      <c r="M10" s="803" t="s">
        <v>112</v>
      </c>
    </row>
    <row r="11" spans="1:13" ht="123" customHeight="1">
      <c r="A11" s="803"/>
      <c r="B11" s="803"/>
      <c r="C11" s="803"/>
      <c r="D11" s="381" t="s">
        <v>142</v>
      </c>
      <c r="E11" s="382" t="s">
        <v>140</v>
      </c>
      <c r="F11" s="381" t="s">
        <v>143</v>
      </c>
      <c r="G11" s="381" t="s">
        <v>113</v>
      </c>
      <c r="H11" s="381" t="s">
        <v>144</v>
      </c>
      <c r="I11" s="389" t="s">
        <v>123</v>
      </c>
      <c r="J11" s="381" t="s">
        <v>114</v>
      </c>
      <c r="K11" s="382" t="s">
        <v>115</v>
      </c>
      <c r="L11" s="390" t="s">
        <v>124</v>
      </c>
      <c r="M11" s="803"/>
    </row>
    <row r="12" spans="1:13">
      <c r="A12" s="391">
        <v>1</v>
      </c>
      <c r="B12" s="391">
        <v>2</v>
      </c>
      <c r="C12" s="391">
        <v>3</v>
      </c>
      <c r="D12" s="391">
        <v>4</v>
      </c>
      <c r="E12" s="391">
        <v>5</v>
      </c>
      <c r="F12" s="392">
        <v>6</v>
      </c>
      <c r="G12" s="392">
        <v>6</v>
      </c>
      <c r="H12" s="392">
        <v>8</v>
      </c>
      <c r="I12" s="392">
        <v>9</v>
      </c>
      <c r="J12" s="392">
        <v>10</v>
      </c>
      <c r="K12" s="393">
        <v>11</v>
      </c>
      <c r="L12" s="392">
        <v>12</v>
      </c>
      <c r="M12" s="392">
        <v>13</v>
      </c>
    </row>
    <row r="13" spans="1:13" ht="71.25">
      <c r="A13" s="381" t="s">
        <v>481</v>
      </c>
      <c r="B13" s="394" t="s">
        <v>125</v>
      </c>
      <c r="C13" s="482">
        <f>+C14+C15</f>
        <v>30407.239999999998</v>
      </c>
      <c r="D13" s="482">
        <f t="shared" ref="D13:M13" si="0">+D14+D15</f>
        <v>579038.92000000004</v>
      </c>
      <c r="E13" s="482">
        <f t="shared" si="0"/>
        <v>0</v>
      </c>
      <c r="F13" s="482">
        <f t="shared" si="0"/>
        <v>12.28</v>
      </c>
      <c r="G13" s="482">
        <f t="shared" si="0"/>
        <v>0</v>
      </c>
      <c r="H13" s="482">
        <f t="shared" si="0"/>
        <v>0</v>
      </c>
      <c r="I13" s="482">
        <f t="shared" si="0"/>
        <v>-594627.11</v>
      </c>
      <c r="J13" s="482">
        <f t="shared" si="0"/>
        <v>0</v>
      </c>
      <c r="K13" s="482">
        <f t="shared" si="0"/>
        <v>-277.04000000000002</v>
      </c>
      <c r="L13" s="482">
        <f t="shared" si="0"/>
        <v>0</v>
      </c>
      <c r="M13" s="482">
        <f t="shared" si="0"/>
        <v>14554.290000000081</v>
      </c>
    </row>
    <row r="14" spans="1:13" ht="15" customHeight="1">
      <c r="A14" s="383" t="s">
        <v>343</v>
      </c>
      <c r="B14" s="384" t="s">
        <v>116</v>
      </c>
      <c r="C14" s="483">
        <v>29033.32</v>
      </c>
      <c r="D14" s="483">
        <v>36650.910000000003</v>
      </c>
      <c r="E14" s="483">
        <v>4189.8500000000004</v>
      </c>
      <c r="F14" s="483">
        <v>12.28</v>
      </c>
      <c r="G14" s="483"/>
      <c r="H14" s="483"/>
      <c r="I14" s="483">
        <v>-56668.73</v>
      </c>
      <c r="J14" s="483"/>
      <c r="K14" s="483"/>
      <c r="L14" s="483"/>
      <c r="M14" s="483">
        <f>+C14+D14+E14+F14+G14+H14+I14+J14+K14+L14</f>
        <v>13217.630000000012</v>
      </c>
    </row>
    <row r="15" spans="1:13" ht="15" customHeight="1">
      <c r="A15" s="383" t="s">
        <v>344</v>
      </c>
      <c r="B15" s="384" t="s">
        <v>117</v>
      </c>
      <c r="C15" s="483">
        <v>1373.92</v>
      </c>
      <c r="D15" s="483">
        <v>542388.01</v>
      </c>
      <c r="E15" s="483">
        <v>-4189.8500000000004</v>
      </c>
      <c r="F15" s="483"/>
      <c r="G15" s="483"/>
      <c r="H15" s="483"/>
      <c r="I15" s="483">
        <v>-537958.38</v>
      </c>
      <c r="J15" s="483"/>
      <c r="K15" s="483">
        <v>-277.04000000000002</v>
      </c>
      <c r="L15" s="483"/>
      <c r="M15" s="483">
        <f>+C15+D15+E15+F15+G15+H15+I15+J15+K15+L15</f>
        <v>1336.6600000000699</v>
      </c>
    </row>
    <row r="16" spans="1:13" ht="89.25" customHeight="1">
      <c r="A16" s="381" t="s">
        <v>483</v>
      </c>
      <c r="B16" s="394" t="s">
        <v>126</v>
      </c>
      <c r="C16" s="482">
        <f>+C17+C18</f>
        <v>100.54</v>
      </c>
      <c r="D16" s="482">
        <f t="shared" ref="D16:M16" si="1">+D17+D18</f>
        <v>4783.0600000000004</v>
      </c>
      <c r="E16" s="482">
        <f t="shared" si="1"/>
        <v>0</v>
      </c>
      <c r="F16" s="482">
        <f t="shared" si="1"/>
        <v>34.08</v>
      </c>
      <c r="G16" s="482">
        <f t="shared" si="1"/>
        <v>0</v>
      </c>
      <c r="H16" s="482">
        <f t="shared" si="1"/>
        <v>0</v>
      </c>
      <c r="I16" s="482">
        <f t="shared" si="1"/>
        <v>-4917.68</v>
      </c>
      <c r="J16" s="482">
        <f t="shared" si="1"/>
        <v>0</v>
      </c>
      <c r="K16" s="482">
        <f t="shared" si="1"/>
        <v>0</v>
      </c>
      <c r="L16" s="482">
        <f t="shared" si="1"/>
        <v>0</v>
      </c>
      <c r="M16" s="482">
        <f t="shared" si="1"/>
        <v>4.5474735088646412E-13</v>
      </c>
    </row>
    <row r="17" spans="1:13" ht="15" customHeight="1">
      <c r="A17" s="383" t="s">
        <v>145</v>
      </c>
      <c r="B17" s="384" t="s">
        <v>116</v>
      </c>
      <c r="C17" s="483">
        <v>100.54</v>
      </c>
      <c r="D17" s="483"/>
      <c r="E17" s="483">
        <v>2619.27</v>
      </c>
      <c r="F17" s="483">
        <v>34.08</v>
      </c>
      <c r="G17" s="483"/>
      <c r="H17" s="483"/>
      <c r="I17" s="483">
        <v>-2753.89</v>
      </c>
      <c r="J17" s="483"/>
      <c r="K17" s="483"/>
      <c r="L17" s="483"/>
      <c r="M17" s="483">
        <f>+C17+D17+E17+F17+G17+H17+I17+J17+K17+L17</f>
        <v>0</v>
      </c>
    </row>
    <row r="18" spans="1:13" ht="15" customHeight="1">
      <c r="A18" s="383" t="s">
        <v>146</v>
      </c>
      <c r="B18" s="384" t="s">
        <v>117</v>
      </c>
      <c r="C18" s="483"/>
      <c r="D18" s="483">
        <v>4783.0600000000004</v>
      </c>
      <c r="E18" s="483">
        <v>-2619.27</v>
      </c>
      <c r="F18" s="483"/>
      <c r="G18" s="483"/>
      <c r="H18" s="483"/>
      <c r="I18" s="483">
        <v>-2163.79</v>
      </c>
      <c r="J18" s="483"/>
      <c r="K18" s="483"/>
      <c r="L18" s="483"/>
      <c r="M18" s="483">
        <f>+C18+D18+E18+F18+G18+H18+I18+J18+K18+L18</f>
        <v>4.5474735088646412E-13</v>
      </c>
    </row>
    <row r="19" spans="1:13" ht="114.75" customHeight="1">
      <c r="A19" s="381" t="s">
        <v>485</v>
      </c>
      <c r="B19" s="394" t="s">
        <v>697</v>
      </c>
      <c r="C19" s="482">
        <f>+C20+C21</f>
        <v>0</v>
      </c>
      <c r="D19" s="482">
        <f t="shared" ref="D19:M19" si="2">+D20+D21</f>
        <v>17648</v>
      </c>
      <c r="E19" s="482">
        <f t="shared" si="2"/>
        <v>0</v>
      </c>
      <c r="F19" s="482">
        <f t="shared" si="2"/>
        <v>13.08</v>
      </c>
      <c r="G19" s="482">
        <f t="shared" si="2"/>
        <v>0</v>
      </c>
      <c r="H19" s="482">
        <f t="shared" si="2"/>
        <v>0</v>
      </c>
      <c r="I19" s="482">
        <f t="shared" si="2"/>
        <v>-2465.6800000000003</v>
      </c>
      <c r="J19" s="482">
        <f t="shared" si="2"/>
        <v>0</v>
      </c>
      <c r="K19" s="482">
        <f t="shared" si="2"/>
        <v>0</v>
      </c>
      <c r="L19" s="482">
        <f t="shared" si="2"/>
        <v>0</v>
      </c>
      <c r="M19" s="482">
        <f t="shared" si="2"/>
        <v>15195.399999999998</v>
      </c>
    </row>
    <row r="20" spans="1:13" ht="15" customHeight="1">
      <c r="A20" s="383" t="s">
        <v>347</v>
      </c>
      <c r="B20" s="384" t="s">
        <v>116</v>
      </c>
      <c r="C20" s="483"/>
      <c r="D20" s="483"/>
      <c r="E20" s="483">
        <v>70.97</v>
      </c>
      <c r="F20" s="483">
        <v>13.08</v>
      </c>
      <c r="G20" s="483"/>
      <c r="H20" s="483"/>
      <c r="I20" s="483">
        <v>-84.05</v>
      </c>
      <c r="J20" s="483"/>
      <c r="K20" s="483"/>
      <c r="L20" s="483"/>
      <c r="M20" s="483">
        <f>+C20+D20+E20+F20+G20+H20+I20+J20+K20+L20</f>
        <v>0</v>
      </c>
    </row>
    <row r="21" spans="1:13" ht="15" customHeight="1">
      <c r="A21" s="383" t="s">
        <v>147</v>
      </c>
      <c r="B21" s="384" t="s">
        <v>117</v>
      </c>
      <c r="C21" s="483"/>
      <c r="D21" s="483">
        <v>17648</v>
      </c>
      <c r="E21" s="483">
        <v>-70.97</v>
      </c>
      <c r="F21" s="483"/>
      <c r="G21" s="483"/>
      <c r="H21" s="483"/>
      <c r="I21" s="483">
        <v>-2381.63</v>
      </c>
      <c r="J21" s="483"/>
      <c r="K21" s="483"/>
      <c r="L21" s="483"/>
      <c r="M21" s="483">
        <f>+C21+D21+E21+F21+G21+H21+I21+J21+K21+L21</f>
        <v>15195.399999999998</v>
      </c>
    </row>
    <row r="22" spans="1:13" ht="15" customHeight="1">
      <c r="A22" s="381" t="s">
        <v>487</v>
      </c>
      <c r="B22" s="394" t="s">
        <v>118</v>
      </c>
      <c r="C22" s="482">
        <f>+C23+C24</f>
        <v>2626.9700000000003</v>
      </c>
      <c r="D22" s="482">
        <f t="shared" ref="D22:M22" si="3">+D23+D24</f>
        <v>2189.02</v>
      </c>
      <c r="E22" s="482">
        <f t="shared" si="3"/>
        <v>0</v>
      </c>
      <c r="F22" s="482">
        <f t="shared" si="3"/>
        <v>193.26</v>
      </c>
      <c r="G22" s="482">
        <f t="shared" si="3"/>
        <v>0</v>
      </c>
      <c r="H22" s="482">
        <f t="shared" si="3"/>
        <v>0</v>
      </c>
      <c r="I22" s="482">
        <f t="shared" si="3"/>
        <v>-2459.5600000000004</v>
      </c>
      <c r="J22" s="482">
        <f t="shared" si="3"/>
        <v>0</v>
      </c>
      <c r="K22" s="482">
        <f t="shared" si="3"/>
        <v>0</v>
      </c>
      <c r="L22" s="482">
        <f t="shared" si="3"/>
        <v>0</v>
      </c>
      <c r="M22" s="482">
        <f t="shared" si="3"/>
        <v>2549.6900000000005</v>
      </c>
    </row>
    <row r="23" spans="1:13" ht="15" customHeight="1">
      <c r="A23" s="383" t="s">
        <v>349</v>
      </c>
      <c r="B23" s="384" t="s">
        <v>116</v>
      </c>
      <c r="C23" s="483">
        <v>832.26</v>
      </c>
      <c r="D23" s="483"/>
      <c r="E23" s="483">
        <v>1669.08</v>
      </c>
      <c r="F23" s="483">
        <v>193.26</v>
      </c>
      <c r="G23" s="483"/>
      <c r="H23" s="483"/>
      <c r="I23" s="483">
        <v>-2151.2800000000002</v>
      </c>
      <c r="J23" s="483"/>
      <c r="K23" s="483"/>
      <c r="L23" s="483"/>
      <c r="M23" s="483">
        <f>+C23+D23+E23+F23+G23+H23+I23+J23+K23+L23</f>
        <v>543.32000000000016</v>
      </c>
    </row>
    <row r="24" spans="1:13" ht="15" customHeight="1">
      <c r="A24" s="383" t="s">
        <v>350</v>
      </c>
      <c r="B24" s="384" t="s">
        <v>117</v>
      </c>
      <c r="C24" s="483">
        <v>1794.71</v>
      </c>
      <c r="D24" s="483">
        <v>2189.02</v>
      </c>
      <c r="E24" s="483">
        <v>-1669.08</v>
      </c>
      <c r="F24" s="483"/>
      <c r="G24" s="483"/>
      <c r="H24" s="483"/>
      <c r="I24" s="483">
        <v>-308.27999999999997</v>
      </c>
      <c r="J24" s="483"/>
      <c r="K24" s="483"/>
      <c r="L24" s="483"/>
      <c r="M24" s="483">
        <f>+C24+D24+E24+F24+G24+H24+I24+J24+K24+L24</f>
        <v>2006.3700000000001</v>
      </c>
    </row>
    <row r="25" spans="1:13" ht="15" customHeight="1">
      <c r="A25" s="381" t="s">
        <v>488</v>
      </c>
      <c r="B25" s="394" t="s">
        <v>119</v>
      </c>
      <c r="C25" s="482">
        <f>+C22+C19+C16+C13</f>
        <v>33134.75</v>
      </c>
      <c r="D25" s="482">
        <f t="shared" ref="D25:M25" si="4">+D22+D19+D16+D13</f>
        <v>603659</v>
      </c>
      <c r="E25" s="482">
        <f t="shared" si="4"/>
        <v>0</v>
      </c>
      <c r="F25" s="482">
        <f t="shared" si="4"/>
        <v>252.70000000000002</v>
      </c>
      <c r="G25" s="482">
        <f t="shared" si="4"/>
        <v>0</v>
      </c>
      <c r="H25" s="482">
        <f t="shared" si="4"/>
        <v>0</v>
      </c>
      <c r="I25" s="482">
        <f t="shared" si="4"/>
        <v>-604470.03</v>
      </c>
      <c r="J25" s="482">
        <f t="shared" si="4"/>
        <v>0</v>
      </c>
      <c r="K25" s="482">
        <f t="shared" si="4"/>
        <v>-277.04000000000002</v>
      </c>
      <c r="L25" s="482">
        <f t="shared" si="4"/>
        <v>0</v>
      </c>
      <c r="M25" s="482">
        <f t="shared" si="4"/>
        <v>32299.380000000077</v>
      </c>
    </row>
    <row r="26" spans="1:13" s="385" customFormat="1" ht="33" customHeight="1">
      <c r="A26" s="801" t="s">
        <v>700</v>
      </c>
      <c r="B26" s="802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</row>
    <row r="27" spans="1:13" ht="20.25" customHeight="1">
      <c r="A27" s="443"/>
      <c r="B27" s="443"/>
      <c r="C27" s="443"/>
      <c r="D27" s="444" t="s">
        <v>127</v>
      </c>
      <c r="E27" s="443"/>
      <c r="F27" s="443"/>
      <c r="G27" s="443"/>
      <c r="H27" s="443"/>
      <c r="I27" s="443"/>
      <c r="J27" s="443"/>
      <c r="K27" s="443"/>
      <c r="L27" s="443"/>
      <c r="M27" s="443"/>
    </row>
    <row r="28" spans="1:13" ht="4.5" customHeight="1"/>
  </sheetData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9" fitToHeight="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9"/>
  <sheetViews>
    <sheetView showGridLines="0" view="pageBreakPreview" workbookViewId="0">
      <selection activeCell="C7" sqref="C7"/>
    </sheetView>
  </sheetViews>
  <sheetFormatPr defaultRowHeight="15"/>
  <cols>
    <col min="1" max="1" width="4.42578125" style="380" customWidth="1"/>
    <col min="2" max="2" width="56.42578125" style="380" customWidth="1"/>
    <col min="3" max="4" width="13.28515625" style="380" customWidth="1"/>
    <col min="5" max="5" width="12.28515625" style="380" customWidth="1"/>
    <col min="6" max="6" width="13.5703125" style="380" customWidth="1"/>
    <col min="7" max="7" width="13.28515625" style="380" customWidth="1"/>
    <col min="8" max="8" width="12.28515625" style="380" customWidth="1"/>
    <col min="9" max="16384" width="9.140625" style="380"/>
  </cols>
  <sheetData>
    <row r="1" spans="1:8">
      <c r="F1" s="388"/>
    </row>
    <row r="2" spans="1:8">
      <c r="F2" s="380" t="s">
        <v>108</v>
      </c>
    </row>
    <row r="3" spans="1:8">
      <c r="F3" s="380" t="s">
        <v>500</v>
      </c>
    </row>
    <row r="4" spans="1:8" ht="8.25" customHeight="1"/>
    <row r="5" spans="1:8">
      <c r="A5" s="804" t="s">
        <v>128</v>
      </c>
      <c r="B5" s="804"/>
      <c r="C5" s="804"/>
      <c r="D5" s="804"/>
      <c r="E5" s="804"/>
      <c r="F5" s="804"/>
      <c r="G5" s="804"/>
      <c r="H5" s="804"/>
    </row>
    <row r="6" spans="1:8">
      <c r="A6" s="804" t="s">
        <v>129</v>
      </c>
      <c r="B6" s="804"/>
      <c r="C6" s="804"/>
      <c r="D6" s="804"/>
      <c r="E6" s="804"/>
      <c r="F6" s="804"/>
      <c r="G6" s="804"/>
      <c r="H6" s="804"/>
    </row>
    <row r="7" spans="1:8" ht="16.5" customHeight="1">
      <c r="C7" s="449" t="s">
        <v>702</v>
      </c>
    </row>
    <row r="8" spans="1:8">
      <c r="A8" s="804" t="s">
        <v>130</v>
      </c>
      <c r="B8" s="804"/>
      <c r="C8" s="804"/>
      <c r="D8" s="804"/>
      <c r="E8" s="804"/>
      <c r="F8" s="804"/>
      <c r="G8" s="804"/>
      <c r="H8" s="804"/>
    </row>
    <row r="9" spans="1:8" ht="10.5" customHeight="1">
      <c r="C9" s="481">
        <v>43465</v>
      </c>
    </row>
    <row r="10" spans="1:8" ht="15" customHeight="1">
      <c r="A10" s="803" t="s">
        <v>480</v>
      </c>
      <c r="B10" s="803" t="s">
        <v>131</v>
      </c>
      <c r="C10" s="803" t="s">
        <v>132</v>
      </c>
      <c r="D10" s="803"/>
      <c r="E10" s="803"/>
      <c r="F10" s="803" t="s">
        <v>341</v>
      </c>
      <c r="G10" s="803"/>
      <c r="H10" s="803"/>
    </row>
    <row r="11" spans="1:8" ht="79.5" customHeight="1">
      <c r="A11" s="803"/>
      <c r="B11" s="803"/>
      <c r="C11" s="381" t="s">
        <v>133</v>
      </c>
      <c r="D11" s="381" t="s">
        <v>134</v>
      </c>
      <c r="E11" s="381" t="s">
        <v>244</v>
      </c>
      <c r="F11" s="381" t="s">
        <v>135</v>
      </c>
      <c r="G11" s="381" t="s">
        <v>136</v>
      </c>
      <c r="H11" s="381" t="s">
        <v>244</v>
      </c>
    </row>
    <row r="12" spans="1:8">
      <c r="A12" s="383">
        <v>1</v>
      </c>
      <c r="B12" s="383">
        <v>2</v>
      </c>
      <c r="C12" s="383">
        <v>3</v>
      </c>
      <c r="D12" s="383">
        <v>4</v>
      </c>
      <c r="E12" s="383" t="s">
        <v>372</v>
      </c>
      <c r="F12" s="383">
        <v>6</v>
      </c>
      <c r="G12" s="383">
        <v>7</v>
      </c>
      <c r="H12" s="383" t="s">
        <v>137</v>
      </c>
    </row>
    <row r="13" spans="1:8" ht="45">
      <c r="A13" s="383" t="s">
        <v>481</v>
      </c>
      <c r="B13" s="384" t="s">
        <v>138</v>
      </c>
      <c r="C13" s="381"/>
      <c r="D13" s="381">
        <v>30407.24</v>
      </c>
      <c r="E13" s="381">
        <f>+C13+D13</f>
        <v>30407.24</v>
      </c>
      <c r="F13" s="381"/>
      <c r="G13" s="381">
        <v>14554.29</v>
      </c>
      <c r="H13" s="381">
        <f>+F13+G13</f>
        <v>14554.29</v>
      </c>
    </row>
    <row r="14" spans="1:8" ht="54.75" customHeight="1">
      <c r="A14" s="383" t="s">
        <v>483</v>
      </c>
      <c r="B14" s="384" t="s">
        <v>139</v>
      </c>
      <c r="C14" s="381"/>
      <c r="D14" s="381">
        <v>100.54</v>
      </c>
      <c r="E14" s="381">
        <f>+D14</f>
        <v>100.54</v>
      </c>
      <c r="F14" s="381"/>
      <c r="G14" s="381">
        <v>0</v>
      </c>
      <c r="H14" s="448">
        <f t="shared" ref="H14:H17" si="0">+F14+G14</f>
        <v>0</v>
      </c>
    </row>
    <row r="15" spans="1:8" ht="60" customHeight="1">
      <c r="A15" s="383" t="s">
        <v>485</v>
      </c>
      <c r="B15" s="384" t="s">
        <v>696</v>
      </c>
      <c r="C15" s="381"/>
      <c r="D15" s="381"/>
      <c r="E15" s="381"/>
      <c r="F15" s="381"/>
      <c r="G15" s="381">
        <v>15195.4</v>
      </c>
      <c r="H15" s="448">
        <f t="shared" si="0"/>
        <v>15195.4</v>
      </c>
    </row>
    <row r="16" spans="1:8" ht="15" customHeight="1">
      <c r="A16" s="383" t="s">
        <v>487</v>
      </c>
      <c r="B16" s="384" t="s">
        <v>561</v>
      </c>
      <c r="C16" s="381"/>
      <c r="D16" s="381">
        <v>2626.97</v>
      </c>
      <c r="E16" s="381">
        <f>+C16+D16</f>
        <v>2626.97</v>
      </c>
      <c r="F16" s="381"/>
      <c r="G16" s="381">
        <v>2549.69</v>
      </c>
      <c r="H16" s="448">
        <f t="shared" si="0"/>
        <v>2549.69</v>
      </c>
    </row>
    <row r="17" spans="1:8" ht="15" customHeight="1">
      <c r="A17" s="383" t="s">
        <v>488</v>
      </c>
      <c r="B17" s="384" t="s">
        <v>244</v>
      </c>
      <c r="C17" s="381"/>
      <c r="D17" s="381">
        <f>+D13+D14+D15+D16</f>
        <v>33134.75</v>
      </c>
      <c r="E17" s="448">
        <f>+E13+E14+E15+E16</f>
        <v>33134.75</v>
      </c>
      <c r="F17" s="381"/>
      <c r="G17" s="381">
        <f>+G13+G14+G15+G16</f>
        <v>32299.38</v>
      </c>
      <c r="H17" s="448">
        <f t="shared" si="0"/>
        <v>32299.38</v>
      </c>
    </row>
    <row r="18" spans="1:8" ht="6.75" customHeight="1"/>
    <row r="19" spans="1:8" ht="11.25" customHeight="1">
      <c r="C19" s="386"/>
      <c r="D19" s="386"/>
      <c r="E19" s="386"/>
    </row>
  </sheetData>
  <mergeCells count="7">
    <mergeCell ref="A5:H5"/>
    <mergeCell ref="A6:H6"/>
    <mergeCell ref="A8:H8"/>
    <mergeCell ref="A10:A11"/>
    <mergeCell ref="B10:B11"/>
    <mergeCell ref="C10:E10"/>
    <mergeCell ref="F10:H10"/>
  </mergeCells>
  <phoneticPr fontId="14" type="noConversion"/>
  <pageMargins left="0.75" right="0.75" top="1" bottom="1" header="0.5" footer="0.5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42"/>
  <sheetViews>
    <sheetView view="pageBreakPreview" topLeftCell="A10" zoomScaleSheetLayoutView="100" workbookViewId="0">
      <selection activeCell="O39" sqref="O39"/>
    </sheetView>
  </sheetViews>
  <sheetFormatPr defaultRowHeight="12.75"/>
  <cols>
    <col min="1" max="1" width="5.5703125" customWidth="1"/>
    <col min="2" max="2" width="1.140625" customWidth="1"/>
    <col min="3" max="3" width="1" customWidth="1"/>
    <col min="4" max="4" width="42.5703125" customWidth="1"/>
    <col min="5" max="5" width="8.7109375" bestFit="1" customWidth="1"/>
    <col min="6" max="6" width="6.7109375" bestFit="1" customWidth="1"/>
    <col min="7" max="7" width="11.5703125" customWidth="1"/>
    <col min="8" max="8" width="10.28515625" customWidth="1"/>
    <col min="9" max="9" width="8.140625" bestFit="1" customWidth="1"/>
    <col min="10" max="10" width="11.140625" customWidth="1"/>
    <col min="11" max="11" width="8.5703125" bestFit="1" customWidth="1"/>
    <col min="12" max="12" width="15.28515625" customWidth="1"/>
    <col min="13" max="13" width="11.7109375" customWidth="1"/>
    <col min="14" max="14" width="15.140625" bestFit="1" customWidth="1"/>
    <col min="15" max="15" width="15.28515625" customWidth="1"/>
  </cols>
  <sheetData>
    <row r="1" spans="1:16" ht="4.5" customHeigh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6"/>
      <c r="N1" s="396"/>
      <c r="O1" s="396"/>
      <c r="P1" s="397"/>
    </row>
    <row r="2" spans="1:16" ht="11.25" customHeigh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121"/>
      <c r="N2" s="398" t="s">
        <v>148</v>
      </c>
      <c r="O2" s="398"/>
      <c r="P2" s="397"/>
    </row>
    <row r="3" spans="1:16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N3" s="398" t="s">
        <v>149</v>
      </c>
      <c r="O3" s="398"/>
      <c r="P3" s="397"/>
    </row>
    <row r="4" spans="1:16" ht="6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</row>
    <row r="5" spans="1:16">
      <c r="A5" s="807" t="s">
        <v>150</v>
      </c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</row>
    <row r="6" spans="1:16" ht="9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16">
      <c r="A7" s="808" t="s">
        <v>188</v>
      </c>
      <c r="B7" s="808"/>
      <c r="C7" s="808"/>
      <c r="D7" s="808"/>
      <c r="E7" s="808"/>
      <c r="F7" s="808"/>
      <c r="G7" s="808"/>
      <c r="H7" s="808"/>
      <c r="I7" s="808"/>
      <c r="J7" s="808"/>
      <c r="K7" s="808"/>
      <c r="L7" s="808"/>
      <c r="M7" s="808"/>
      <c r="N7" s="808"/>
      <c r="O7" s="808"/>
    </row>
    <row r="8" spans="1:16">
      <c r="A8" s="399"/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</row>
    <row r="9" spans="1:16">
      <c r="A9" s="810" t="s">
        <v>151</v>
      </c>
      <c r="B9" s="811" t="s">
        <v>152</v>
      </c>
      <c r="C9" s="812"/>
      <c r="D9" s="813"/>
      <c r="E9" s="809" t="s">
        <v>153</v>
      </c>
      <c r="F9" s="809"/>
      <c r="G9" s="809"/>
      <c r="H9" s="809"/>
      <c r="I9" s="809"/>
      <c r="J9" s="809"/>
      <c r="K9" s="809"/>
      <c r="L9" s="809"/>
      <c r="M9" s="809"/>
      <c r="N9" s="809"/>
      <c r="O9" s="713" t="s">
        <v>154</v>
      </c>
    </row>
    <row r="10" spans="1:16" ht="51.75" customHeight="1">
      <c r="A10" s="810"/>
      <c r="B10" s="814"/>
      <c r="C10" s="815"/>
      <c r="D10" s="816"/>
      <c r="E10" s="400" t="s">
        <v>155</v>
      </c>
      <c r="F10" s="306" t="s">
        <v>156</v>
      </c>
      <c r="G10" s="98" t="s">
        <v>157</v>
      </c>
      <c r="H10" s="306" t="s">
        <v>158</v>
      </c>
      <c r="I10" s="98" t="s">
        <v>159</v>
      </c>
      <c r="J10" s="98" t="s">
        <v>160</v>
      </c>
      <c r="K10" s="98" t="s">
        <v>161</v>
      </c>
      <c r="L10" s="98" t="s">
        <v>162</v>
      </c>
      <c r="M10" s="306" t="s">
        <v>163</v>
      </c>
      <c r="N10" s="98" t="s">
        <v>164</v>
      </c>
      <c r="O10" s="713"/>
    </row>
    <row r="11" spans="1:16">
      <c r="A11" s="378">
        <v>1</v>
      </c>
      <c r="B11" s="817">
        <v>2</v>
      </c>
      <c r="C11" s="817"/>
      <c r="D11" s="818"/>
      <c r="E11" s="378">
        <v>3</v>
      </c>
      <c r="F11" s="378">
        <v>4</v>
      </c>
      <c r="G11" s="378">
        <v>5</v>
      </c>
      <c r="H11" s="378">
        <v>6</v>
      </c>
      <c r="I11" s="378">
        <v>7</v>
      </c>
      <c r="J11" s="378">
        <v>8</v>
      </c>
      <c r="K11" s="378">
        <v>9</v>
      </c>
      <c r="L11" s="378">
        <v>10</v>
      </c>
      <c r="M11" s="378">
        <v>11</v>
      </c>
      <c r="N11" s="378">
        <v>12</v>
      </c>
      <c r="O11" s="378">
        <v>13</v>
      </c>
    </row>
    <row r="12" spans="1:16">
      <c r="A12" s="401" t="s">
        <v>481</v>
      </c>
      <c r="B12" s="402" t="s">
        <v>657</v>
      </c>
      <c r="C12" s="403"/>
      <c r="D12" s="403"/>
      <c r="E12" s="379"/>
      <c r="F12" s="379"/>
      <c r="G12" s="379"/>
      <c r="H12" s="379"/>
      <c r="I12" s="379"/>
      <c r="J12" s="379"/>
      <c r="K12" s="379"/>
      <c r="L12" s="379"/>
      <c r="M12" s="485">
        <f>+M13+M14+M15+M16+M17+M18+M19+M20+M21+M22+M23+M24+M25+M26</f>
        <v>-610582.54999999981</v>
      </c>
      <c r="N12" s="485"/>
      <c r="O12" s="486">
        <f>+M12</f>
        <v>-610582.54999999981</v>
      </c>
    </row>
    <row r="13" spans="1:16" ht="14.25" customHeight="1">
      <c r="A13" s="148" t="s">
        <v>343</v>
      </c>
      <c r="B13" s="319"/>
      <c r="C13" s="404" t="s">
        <v>313</v>
      </c>
      <c r="D13" s="405"/>
      <c r="E13" s="379"/>
      <c r="F13" s="379"/>
      <c r="G13" s="379"/>
      <c r="H13" s="379"/>
      <c r="I13" s="379"/>
      <c r="J13" s="379"/>
      <c r="K13" s="379"/>
      <c r="L13" s="379"/>
      <c r="M13" s="379">
        <v>-488475.62</v>
      </c>
      <c r="N13" s="379"/>
      <c r="O13" s="484">
        <f t="shared" ref="O13:O27" si="0">+M13</f>
        <v>-488475.62</v>
      </c>
    </row>
    <row r="14" spans="1:16">
      <c r="A14" s="406" t="s">
        <v>344</v>
      </c>
      <c r="B14" s="407"/>
      <c r="C14" s="408" t="s">
        <v>200</v>
      </c>
      <c r="D14" s="409"/>
      <c r="E14" s="379"/>
      <c r="F14" s="379"/>
      <c r="G14" s="379"/>
      <c r="H14" s="379"/>
      <c r="I14" s="379"/>
      <c r="J14" s="379"/>
      <c r="K14" s="379"/>
      <c r="L14" s="379"/>
      <c r="M14" s="379">
        <v>-3224.64</v>
      </c>
      <c r="N14" s="379"/>
      <c r="O14" s="484">
        <f t="shared" si="0"/>
        <v>-3224.64</v>
      </c>
    </row>
    <row r="15" spans="1:16">
      <c r="A15" s="410" t="s">
        <v>307</v>
      </c>
      <c r="B15" s="411"/>
      <c r="C15" s="412" t="s">
        <v>314</v>
      </c>
      <c r="D15" s="405"/>
      <c r="E15" s="379"/>
      <c r="F15" s="379"/>
      <c r="G15" s="379"/>
      <c r="H15" s="379"/>
      <c r="I15" s="379"/>
      <c r="J15" s="379"/>
      <c r="K15" s="379"/>
      <c r="L15" s="379"/>
      <c r="M15" s="379">
        <v>-34445.69</v>
      </c>
      <c r="N15" s="379"/>
      <c r="O15" s="484">
        <f t="shared" si="0"/>
        <v>-34445.69</v>
      </c>
    </row>
    <row r="16" spans="1:16">
      <c r="A16" s="413" t="s">
        <v>420</v>
      </c>
      <c r="B16" s="411"/>
      <c r="C16" s="412" t="s">
        <v>204</v>
      </c>
      <c r="D16" s="414"/>
      <c r="E16" s="379"/>
      <c r="F16" s="379"/>
      <c r="G16" s="379"/>
      <c r="H16" s="379"/>
      <c r="I16" s="379"/>
      <c r="J16" s="379"/>
      <c r="K16" s="379"/>
      <c r="L16" s="379"/>
      <c r="M16" s="379">
        <v>-1906.97</v>
      </c>
      <c r="N16" s="379"/>
      <c r="O16" s="484">
        <f t="shared" si="0"/>
        <v>-1906.97</v>
      </c>
    </row>
    <row r="17" spans="1:15">
      <c r="A17" s="413" t="s">
        <v>421</v>
      </c>
      <c r="B17" s="411"/>
      <c r="C17" s="412" t="s">
        <v>206</v>
      </c>
      <c r="D17" s="414"/>
      <c r="E17" s="379"/>
      <c r="F17" s="379"/>
      <c r="G17" s="379"/>
      <c r="H17" s="379"/>
      <c r="I17" s="379"/>
      <c r="J17" s="379"/>
      <c r="K17" s="379"/>
      <c r="L17" s="379"/>
      <c r="M17" s="379">
        <v>-20441.22</v>
      </c>
      <c r="N17" s="379"/>
      <c r="O17" s="484">
        <f t="shared" si="0"/>
        <v>-20441.22</v>
      </c>
    </row>
    <row r="18" spans="1:15">
      <c r="A18" s="413" t="s">
        <v>422</v>
      </c>
      <c r="B18" s="411"/>
      <c r="C18" s="412" t="s">
        <v>209</v>
      </c>
      <c r="D18" s="414"/>
      <c r="E18" s="379"/>
      <c r="F18" s="379"/>
      <c r="G18" s="379"/>
      <c r="H18" s="379"/>
      <c r="I18" s="379"/>
      <c r="J18" s="379"/>
      <c r="K18" s="379"/>
      <c r="L18" s="379"/>
      <c r="M18" s="379">
        <v>-1014.33</v>
      </c>
      <c r="N18" s="379"/>
      <c r="O18" s="484">
        <f t="shared" si="0"/>
        <v>-1014.33</v>
      </c>
    </row>
    <row r="19" spans="1:15">
      <c r="A19" s="413" t="s">
        <v>434</v>
      </c>
      <c r="B19" s="411"/>
      <c r="C19" s="412" t="s">
        <v>165</v>
      </c>
      <c r="D19" s="414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484">
        <f t="shared" si="0"/>
        <v>0</v>
      </c>
    </row>
    <row r="20" spans="1:15">
      <c r="A20" s="413" t="s">
        <v>436</v>
      </c>
      <c r="B20" s="411"/>
      <c r="C20" s="412" t="s">
        <v>166</v>
      </c>
      <c r="D20" s="415"/>
      <c r="E20" s="379"/>
      <c r="F20" s="379"/>
      <c r="G20" s="379"/>
      <c r="H20" s="379"/>
      <c r="I20" s="379"/>
      <c r="J20" s="379"/>
      <c r="K20" s="379"/>
      <c r="L20" s="379"/>
      <c r="M20" s="379">
        <v>-68.95</v>
      </c>
      <c r="N20" s="379"/>
      <c r="O20" s="484">
        <f t="shared" si="0"/>
        <v>-68.95</v>
      </c>
    </row>
    <row r="21" spans="1:15">
      <c r="A21" s="416" t="s">
        <v>167</v>
      </c>
      <c r="B21" s="411"/>
      <c r="C21" s="823" t="s">
        <v>374</v>
      </c>
      <c r="D21" s="824"/>
      <c r="E21" s="379"/>
      <c r="F21" s="379"/>
      <c r="G21" s="379"/>
      <c r="H21" s="379"/>
      <c r="I21" s="379"/>
      <c r="J21" s="379"/>
      <c r="K21" s="379"/>
      <c r="L21" s="379"/>
      <c r="M21" s="379">
        <v>-47107.26</v>
      </c>
      <c r="N21" s="379"/>
      <c r="O21" s="484">
        <f t="shared" si="0"/>
        <v>-47107.26</v>
      </c>
    </row>
    <row r="22" spans="1:15">
      <c r="A22" s="406" t="s">
        <v>168</v>
      </c>
      <c r="B22" s="411"/>
      <c r="C22" s="412" t="s">
        <v>280</v>
      </c>
      <c r="D22" s="417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484">
        <f t="shared" si="0"/>
        <v>0</v>
      </c>
    </row>
    <row r="23" spans="1:15">
      <c r="A23" s="413" t="s">
        <v>169</v>
      </c>
      <c r="B23" s="411"/>
      <c r="C23" s="412" t="s">
        <v>322</v>
      </c>
      <c r="D23" s="417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484">
        <f t="shared" si="0"/>
        <v>0</v>
      </c>
    </row>
    <row r="24" spans="1:15">
      <c r="A24" s="413" t="s">
        <v>170</v>
      </c>
      <c r="B24" s="411"/>
      <c r="C24" s="412" t="s">
        <v>171</v>
      </c>
      <c r="D24" s="417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484">
        <f t="shared" si="0"/>
        <v>0</v>
      </c>
    </row>
    <row r="25" spans="1:15">
      <c r="A25" s="413" t="s">
        <v>172</v>
      </c>
      <c r="B25" s="411"/>
      <c r="C25" s="412" t="s">
        <v>173</v>
      </c>
      <c r="D25" s="417"/>
      <c r="E25" s="379"/>
      <c r="F25" s="379"/>
      <c r="G25" s="379"/>
      <c r="H25" s="379"/>
      <c r="I25" s="379"/>
      <c r="J25" s="379"/>
      <c r="K25" s="379"/>
      <c r="L25" s="379"/>
      <c r="M25" s="379">
        <v>-13897.87</v>
      </c>
      <c r="N25" s="379"/>
      <c r="O25" s="484">
        <f t="shared" si="0"/>
        <v>-13897.87</v>
      </c>
    </row>
    <row r="26" spans="1:15">
      <c r="A26" s="413" t="s">
        <v>174</v>
      </c>
      <c r="B26" s="411"/>
      <c r="C26" s="412" t="s">
        <v>228</v>
      </c>
      <c r="D26" s="417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484">
        <f t="shared" si="0"/>
        <v>0</v>
      </c>
    </row>
    <row r="27" spans="1:15" ht="28.5" customHeight="1">
      <c r="A27" s="418" t="s">
        <v>483</v>
      </c>
      <c r="B27" s="820" t="s">
        <v>668</v>
      </c>
      <c r="C27" s="821"/>
      <c r="D27" s="822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484">
        <f t="shared" si="0"/>
        <v>0</v>
      </c>
    </row>
    <row r="28" spans="1:15">
      <c r="A28" s="401" t="s">
        <v>485</v>
      </c>
      <c r="B28" s="825" t="s">
        <v>264</v>
      </c>
      <c r="C28" s="826"/>
      <c r="D28" s="827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484"/>
    </row>
    <row r="29" spans="1:15">
      <c r="A29" s="419" t="s">
        <v>347</v>
      </c>
      <c r="B29" s="420"/>
      <c r="C29" s="421" t="s">
        <v>175</v>
      </c>
      <c r="D29" s="344"/>
      <c r="E29" s="379"/>
      <c r="F29" s="379"/>
      <c r="G29" s="379"/>
      <c r="H29" s="379"/>
      <c r="I29" s="379"/>
      <c r="J29" s="379"/>
      <c r="K29" s="379"/>
      <c r="L29" s="379"/>
      <c r="M29" s="485">
        <f>+M30+M31+M32+M33+M34+M35+M36+M37+M38+M39+M40+M41</f>
        <v>-594086.03999999992</v>
      </c>
      <c r="N29" s="485"/>
      <c r="O29" s="485">
        <f>+M29</f>
        <v>-594086.03999999992</v>
      </c>
    </row>
    <row r="30" spans="1:15">
      <c r="A30" s="422" t="s">
        <v>176</v>
      </c>
      <c r="B30" s="319"/>
      <c r="C30" s="320"/>
      <c r="D30" s="423" t="s">
        <v>313</v>
      </c>
      <c r="E30" s="379"/>
      <c r="F30" s="379"/>
      <c r="G30" s="379"/>
      <c r="H30" s="379"/>
      <c r="I30" s="379"/>
      <c r="J30" s="379"/>
      <c r="K30" s="379"/>
      <c r="L30" s="379"/>
      <c r="M30" s="379">
        <v>-486137.13</v>
      </c>
      <c r="N30" s="379"/>
      <c r="O30" s="484">
        <f>+M30</f>
        <v>-486137.13</v>
      </c>
    </row>
    <row r="31" spans="1:15">
      <c r="A31" s="424" t="s">
        <v>177</v>
      </c>
      <c r="B31" s="411"/>
      <c r="C31" s="425"/>
      <c r="D31" s="423" t="s">
        <v>314</v>
      </c>
      <c r="E31" s="379"/>
      <c r="F31" s="379"/>
      <c r="G31" s="379"/>
      <c r="H31" s="379"/>
      <c r="I31" s="379"/>
      <c r="J31" s="379"/>
      <c r="K31" s="379"/>
      <c r="L31" s="379"/>
      <c r="M31" s="379">
        <v>-35380.400000000001</v>
      </c>
      <c r="N31" s="379"/>
      <c r="O31" s="484">
        <f t="shared" ref="O31:O41" si="1">+M31</f>
        <v>-35380.400000000001</v>
      </c>
    </row>
    <row r="32" spans="1:15">
      <c r="A32" s="424" t="s">
        <v>178</v>
      </c>
      <c r="B32" s="411"/>
      <c r="C32" s="425"/>
      <c r="D32" s="423" t="s">
        <v>315</v>
      </c>
      <c r="E32" s="379"/>
      <c r="F32" s="379"/>
      <c r="G32" s="379"/>
      <c r="H32" s="379"/>
      <c r="I32" s="379"/>
      <c r="J32" s="379"/>
      <c r="K32" s="379"/>
      <c r="L32" s="379"/>
      <c r="M32" s="379">
        <v>-1906.97</v>
      </c>
      <c r="N32" s="379"/>
      <c r="O32" s="484">
        <f t="shared" si="1"/>
        <v>-1906.97</v>
      </c>
    </row>
    <row r="33" spans="1:15">
      <c r="A33" s="424" t="s">
        <v>179</v>
      </c>
      <c r="B33" s="411"/>
      <c r="C33" s="425"/>
      <c r="D33" s="423" t="s">
        <v>316</v>
      </c>
      <c r="E33" s="379"/>
      <c r="F33" s="379"/>
      <c r="G33" s="379"/>
      <c r="H33" s="379"/>
      <c r="I33" s="379"/>
      <c r="J33" s="379"/>
      <c r="K33" s="379"/>
      <c r="L33" s="379"/>
      <c r="M33" s="379">
        <v>-20441.22</v>
      </c>
      <c r="N33" s="379"/>
      <c r="O33" s="484">
        <f t="shared" si="1"/>
        <v>-20441.22</v>
      </c>
    </row>
    <row r="34" spans="1:15">
      <c r="A34" s="424" t="s">
        <v>180</v>
      </c>
      <c r="B34" s="411"/>
      <c r="C34" s="425"/>
      <c r="D34" s="423" t="s">
        <v>317</v>
      </c>
      <c r="E34" s="379"/>
      <c r="F34" s="379"/>
      <c r="G34" s="379"/>
      <c r="H34" s="379"/>
      <c r="I34" s="379"/>
      <c r="J34" s="379"/>
      <c r="K34" s="379"/>
      <c r="L34" s="379"/>
      <c r="M34" s="379">
        <v>-1014.33</v>
      </c>
      <c r="N34" s="379"/>
      <c r="O34" s="484">
        <f t="shared" si="1"/>
        <v>-1014.33</v>
      </c>
    </row>
    <row r="35" spans="1:15">
      <c r="A35" s="424" t="s">
        <v>181</v>
      </c>
      <c r="B35" s="411"/>
      <c r="C35" s="425"/>
      <c r="D35" s="423" t="s">
        <v>165</v>
      </c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484">
        <f t="shared" si="1"/>
        <v>0</v>
      </c>
    </row>
    <row r="36" spans="1:15">
      <c r="A36" s="424" t="s">
        <v>182</v>
      </c>
      <c r="B36" s="411"/>
      <c r="C36" s="425"/>
      <c r="D36" s="423" t="s">
        <v>319</v>
      </c>
      <c r="E36" s="379"/>
      <c r="F36" s="379"/>
      <c r="G36" s="379"/>
      <c r="H36" s="379"/>
      <c r="I36" s="379"/>
      <c r="J36" s="379"/>
      <c r="K36" s="379"/>
      <c r="L36" s="379"/>
      <c r="M36" s="379">
        <v>-38255.01</v>
      </c>
      <c r="N36" s="379"/>
      <c r="O36" s="484">
        <f t="shared" si="1"/>
        <v>-38255.01</v>
      </c>
    </row>
    <row r="37" spans="1:15">
      <c r="A37" s="424" t="s">
        <v>183</v>
      </c>
      <c r="B37" s="411"/>
      <c r="C37" s="425"/>
      <c r="D37" s="423" t="s">
        <v>280</v>
      </c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484">
        <f t="shared" si="1"/>
        <v>0</v>
      </c>
    </row>
    <row r="38" spans="1:15">
      <c r="A38" s="424" t="s">
        <v>184</v>
      </c>
      <c r="B38" s="411"/>
      <c r="C38" s="425"/>
      <c r="D38" s="423" t="s">
        <v>322</v>
      </c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484">
        <f t="shared" si="1"/>
        <v>0</v>
      </c>
    </row>
    <row r="39" spans="1:15">
      <c r="A39" s="426" t="s">
        <v>185</v>
      </c>
      <c r="B39" s="411"/>
      <c r="C39" s="425"/>
      <c r="D39" s="423" t="s">
        <v>281</v>
      </c>
      <c r="E39" s="379"/>
      <c r="F39" s="379"/>
      <c r="G39" s="379"/>
      <c r="H39" s="379"/>
      <c r="I39" s="379"/>
      <c r="J39" s="379"/>
      <c r="K39" s="379"/>
      <c r="L39" s="379"/>
      <c r="M39" s="379">
        <v>-10950.98</v>
      </c>
      <c r="N39" s="379"/>
      <c r="O39" s="484">
        <f t="shared" si="1"/>
        <v>-10950.98</v>
      </c>
    </row>
    <row r="40" spans="1:15">
      <c r="A40" s="406" t="s">
        <v>186</v>
      </c>
      <c r="B40" s="411"/>
      <c r="C40" s="425"/>
      <c r="D40" s="423" t="s">
        <v>282</v>
      </c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484">
        <f t="shared" si="1"/>
        <v>0</v>
      </c>
    </row>
    <row r="41" spans="1:15">
      <c r="A41" s="406" t="s">
        <v>187</v>
      </c>
      <c r="B41" s="411"/>
      <c r="C41" s="425"/>
      <c r="D41" s="423" t="s">
        <v>283</v>
      </c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484">
        <f t="shared" si="1"/>
        <v>0</v>
      </c>
    </row>
    <row r="42" spans="1:15">
      <c r="A42" s="819" t="s">
        <v>353</v>
      </c>
      <c r="B42" s="819"/>
      <c r="C42" s="819"/>
      <c r="D42" s="819"/>
      <c r="E42" s="819"/>
      <c r="F42" s="819"/>
      <c r="G42" s="819"/>
      <c r="H42" s="819"/>
      <c r="I42" s="819"/>
      <c r="J42" s="819"/>
      <c r="K42" s="819"/>
      <c r="L42" s="819"/>
      <c r="M42" s="819"/>
      <c r="N42" s="819"/>
      <c r="O42" s="819"/>
    </row>
  </sheetData>
  <mergeCells count="11">
    <mergeCell ref="B11:D11"/>
    <mergeCell ref="A42:O42"/>
    <mergeCell ref="B27:D27"/>
    <mergeCell ref="C21:D21"/>
    <mergeCell ref="B28:D28"/>
    <mergeCell ref="A5:O5"/>
    <mergeCell ref="A7:O7"/>
    <mergeCell ref="O9:O10"/>
    <mergeCell ref="E9:N9"/>
    <mergeCell ref="A9:A10"/>
    <mergeCell ref="B9:D10"/>
  </mergeCells>
  <phoneticPr fontId="10" type="noConversion"/>
  <printOptions horizontalCentered="1"/>
  <pageMargins left="0.39370078740157483" right="0.39370078740157483" top="0.39370078740157483" bottom="0.78740157480314965" header="0.51181102362204722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64"/>
  <sheetViews>
    <sheetView showGridLines="0" view="pageBreakPreview" topLeftCell="A13" workbookViewId="0">
      <selection activeCell="I69" sqref="I69"/>
    </sheetView>
  </sheetViews>
  <sheetFormatPr defaultRowHeight="12.75"/>
  <cols>
    <col min="1" max="1" width="8" style="153" customWidth="1"/>
    <col min="2" max="2" width="1.5703125" style="153" hidden="1" customWidth="1"/>
    <col min="3" max="3" width="30.140625" style="153" customWidth="1"/>
    <col min="4" max="4" width="18.28515625" style="153" customWidth="1"/>
    <col min="5" max="5" width="0" style="153" hidden="1" customWidth="1"/>
    <col min="6" max="6" width="11.7109375" style="153" customWidth="1"/>
    <col min="7" max="7" width="13.85546875" style="153" customWidth="1"/>
    <col min="8" max="9" width="13.140625" style="153" customWidth="1"/>
    <col min="10" max="16384" width="9.140625" style="153"/>
  </cols>
  <sheetData>
    <row r="1" spans="1:9">
      <c r="G1" s="154"/>
      <c r="H1" s="154"/>
    </row>
    <row r="2" spans="1:9" ht="15.75">
      <c r="A2" s="552" t="s">
        <v>717</v>
      </c>
      <c r="B2" s="552"/>
      <c r="C2" s="552"/>
      <c r="D2" s="552"/>
      <c r="G2" s="155" t="s">
        <v>643</v>
      </c>
      <c r="H2" s="156"/>
      <c r="I2" s="156"/>
    </row>
    <row r="3" spans="1:9" ht="15.75">
      <c r="A3" s="559" t="s">
        <v>716</v>
      </c>
      <c r="B3" s="559"/>
      <c r="C3" s="559"/>
      <c r="D3" s="559"/>
      <c r="G3" s="155" t="s">
        <v>484</v>
      </c>
      <c r="H3" s="156"/>
      <c r="I3" s="156"/>
    </row>
    <row r="4" spans="1:9">
      <c r="A4" s="493" t="s">
        <v>484</v>
      </c>
    </row>
    <row r="5" spans="1:9" ht="15.75">
      <c r="A5" s="585" t="s">
        <v>359</v>
      </c>
      <c r="B5" s="582"/>
      <c r="C5" s="582"/>
      <c r="D5" s="582"/>
      <c r="E5" s="582"/>
      <c r="F5" s="582"/>
      <c r="G5" s="582"/>
      <c r="H5" s="582"/>
      <c r="I5" s="582"/>
    </row>
    <row r="6" spans="1:9" ht="15.75">
      <c r="A6" s="586" t="s">
        <v>644</v>
      </c>
      <c r="B6" s="582"/>
      <c r="C6" s="582"/>
      <c r="D6" s="582"/>
      <c r="E6" s="582"/>
      <c r="F6" s="582"/>
      <c r="G6" s="582"/>
      <c r="H6" s="582"/>
      <c r="I6" s="582"/>
    </row>
    <row r="7" spans="1:9" ht="15.75">
      <c r="A7" s="587" t="str">
        <f>+'2_VSAFAS_2p'!A7:G7</f>
        <v>Kazlų Rūdos Saulės mokykla</v>
      </c>
      <c r="B7" s="588"/>
      <c r="C7" s="588"/>
      <c r="D7" s="588"/>
      <c r="E7" s="588"/>
      <c r="F7" s="588"/>
      <c r="G7" s="588"/>
      <c r="H7" s="588"/>
      <c r="I7" s="588"/>
    </row>
    <row r="8" spans="1:9" ht="15">
      <c r="A8" s="581" t="s">
        <v>514</v>
      </c>
      <c r="B8" s="589"/>
      <c r="C8" s="589"/>
      <c r="D8" s="589"/>
      <c r="E8" s="589"/>
      <c r="F8" s="589"/>
      <c r="G8" s="589"/>
      <c r="H8" s="589"/>
      <c r="I8" s="589"/>
    </row>
    <row r="9" spans="1:9" ht="15">
      <c r="A9" s="581" t="str">
        <f>+'2_VSAFAS_2p'!A9:G9</f>
        <v>_________________________________________________________________________________________</v>
      </c>
      <c r="B9" s="589"/>
      <c r="C9" s="589"/>
      <c r="D9" s="589"/>
      <c r="E9" s="589"/>
      <c r="F9" s="589"/>
      <c r="G9" s="589"/>
      <c r="H9" s="589"/>
      <c r="I9" s="589"/>
    </row>
    <row r="10" spans="1:9" ht="15">
      <c r="A10" s="581" t="s">
        <v>189</v>
      </c>
      <c r="B10" s="589"/>
      <c r="C10" s="589"/>
      <c r="D10" s="589"/>
      <c r="E10" s="589"/>
      <c r="F10" s="589"/>
      <c r="G10" s="589"/>
      <c r="H10" s="589"/>
      <c r="I10" s="589"/>
    </row>
    <row r="11" spans="1:9" ht="15">
      <c r="A11" s="581" t="s">
        <v>190</v>
      </c>
      <c r="B11" s="582"/>
      <c r="C11" s="582"/>
      <c r="D11" s="582"/>
      <c r="E11" s="582"/>
      <c r="F11" s="582"/>
      <c r="G11" s="582"/>
      <c r="H11" s="582"/>
      <c r="I11" s="582"/>
    </row>
    <row r="12" spans="1:9" ht="15">
      <c r="A12" s="590"/>
      <c r="B12" s="589"/>
      <c r="C12" s="589"/>
      <c r="D12" s="589"/>
      <c r="E12" s="589"/>
      <c r="F12" s="589"/>
      <c r="G12" s="589"/>
      <c r="H12" s="589"/>
      <c r="I12" s="589"/>
    </row>
    <row r="13" spans="1:9" ht="15">
      <c r="A13" s="535" t="s">
        <v>645</v>
      </c>
      <c r="B13" s="583"/>
      <c r="C13" s="583"/>
      <c r="D13" s="583"/>
      <c r="E13" s="583"/>
      <c r="F13" s="583"/>
      <c r="G13" s="583"/>
      <c r="H13" s="583"/>
      <c r="I13" s="583"/>
    </row>
    <row r="14" spans="1:9" ht="15">
      <c r="A14" s="581"/>
      <c r="B14" s="589"/>
      <c r="C14" s="589"/>
      <c r="D14" s="589"/>
      <c r="E14" s="589"/>
      <c r="F14" s="589"/>
      <c r="G14" s="589"/>
      <c r="H14" s="589"/>
      <c r="I14" s="589"/>
    </row>
    <row r="15" spans="1:9" ht="15">
      <c r="A15" s="535" t="str">
        <f>+'2_VSAFAS_2p'!A14:G14</f>
        <v>PAGAL 2018 M. GRUODŽIO 31D. DUOMENIS</v>
      </c>
      <c r="B15" s="583"/>
      <c r="C15" s="583"/>
      <c r="D15" s="583"/>
      <c r="E15" s="583"/>
      <c r="F15" s="583"/>
      <c r="G15" s="583"/>
      <c r="H15" s="583"/>
      <c r="I15" s="583"/>
    </row>
    <row r="16" spans="1:9" ht="9.75" customHeight="1">
      <c r="A16" s="157"/>
      <c r="B16" s="158"/>
      <c r="C16" s="158"/>
      <c r="D16" s="158"/>
      <c r="E16" s="158"/>
      <c r="F16" s="158"/>
      <c r="G16" s="158"/>
      <c r="H16" s="158"/>
      <c r="I16" s="158"/>
    </row>
    <row r="17" spans="1:9" ht="15">
      <c r="A17" s="581" t="str">
        <f>+'2_VSAFAS_2p'!A16:G16</f>
        <v>2019-03-14  Nr. 1</v>
      </c>
      <c r="B17" s="589"/>
      <c r="C17" s="589"/>
      <c r="D17" s="589"/>
      <c r="E17" s="589"/>
      <c r="F17" s="589"/>
      <c r="G17" s="589"/>
      <c r="H17" s="589"/>
      <c r="I17" s="589"/>
    </row>
    <row r="18" spans="1:9" ht="15">
      <c r="A18" s="581" t="s">
        <v>516</v>
      </c>
      <c r="B18" s="589"/>
      <c r="C18" s="589"/>
      <c r="D18" s="589"/>
      <c r="E18" s="589"/>
      <c r="F18" s="589"/>
      <c r="G18" s="589"/>
      <c r="H18" s="589"/>
      <c r="I18" s="589"/>
    </row>
    <row r="19" spans="1:9" s="158" customFormat="1" ht="15">
      <c r="A19" s="593" t="s">
        <v>685</v>
      </c>
      <c r="B19" s="589"/>
      <c r="C19" s="589"/>
      <c r="D19" s="589"/>
      <c r="E19" s="589"/>
      <c r="F19" s="589"/>
      <c r="G19" s="589"/>
      <c r="H19" s="589"/>
      <c r="I19" s="589"/>
    </row>
    <row r="20" spans="1:9" s="172" customFormat="1" ht="50.1" customHeight="1">
      <c r="A20" s="594" t="s">
        <v>480</v>
      </c>
      <c r="B20" s="594"/>
      <c r="C20" s="594" t="s">
        <v>517</v>
      </c>
      <c r="D20" s="571"/>
      <c r="E20" s="571"/>
      <c r="F20" s="571"/>
      <c r="G20" s="159" t="s">
        <v>646</v>
      </c>
      <c r="H20" s="159" t="s">
        <v>647</v>
      </c>
      <c r="I20" s="159" t="s">
        <v>648</v>
      </c>
    </row>
    <row r="21" spans="1:9" ht="15.75">
      <c r="A21" s="161" t="s">
        <v>521</v>
      </c>
      <c r="B21" s="164" t="s">
        <v>649</v>
      </c>
      <c r="C21" s="584" t="s">
        <v>649</v>
      </c>
      <c r="D21" s="595"/>
      <c r="E21" s="595"/>
      <c r="F21" s="595"/>
      <c r="G21" s="488">
        <v>125</v>
      </c>
      <c r="H21" s="454">
        <f>+H22+H28</f>
        <v>611992.11000000022</v>
      </c>
      <c r="I21" s="454">
        <f>+I22+I28</f>
        <v>567298.89999999991</v>
      </c>
    </row>
    <row r="22" spans="1:9" ht="15.75">
      <c r="A22" s="163" t="s">
        <v>523</v>
      </c>
      <c r="B22" s="174" t="s">
        <v>650</v>
      </c>
      <c r="C22" s="568" t="s">
        <v>650</v>
      </c>
      <c r="D22" s="568"/>
      <c r="E22" s="568"/>
      <c r="F22" s="568"/>
      <c r="G22" s="489">
        <v>125</v>
      </c>
      <c r="H22" s="164">
        <f>+H23+H24+H25+H26</f>
        <v>606171.55000000016</v>
      </c>
      <c r="I22" s="454">
        <f>+I23+I24+I25+I26</f>
        <v>566546.09999999986</v>
      </c>
    </row>
    <row r="23" spans="1:9" ht="15.75">
      <c r="A23" s="163" t="s">
        <v>191</v>
      </c>
      <c r="B23" s="174" t="s">
        <v>557</v>
      </c>
      <c r="C23" s="568" t="s">
        <v>557</v>
      </c>
      <c r="D23" s="568"/>
      <c r="E23" s="568"/>
      <c r="F23" s="568"/>
      <c r="G23" s="489" t="s">
        <v>705</v>
      </c>
      <c r="H23" s="162">
        <v>596328.63</v>
      </c>
      <c r="I23" s="439">
        <v>558632.43999999994</v>
      </c>
    </row>
    <row r="24" spans="1:9" ht="15.75">
      <c r="A24" s="163" t="s">
        <v>192</v>
      </c>
      <c r="B24" s="162" t="s">
        <v>193</v>
      </c>
      <c r="C24" s="570" t="s">
        <v>193</v>
      </c>
      <c r="D24" s="570"/>
      <c r="E24" s="570"/>
      <c r="F24" s="570"/>
      <c r="G24" s="489" t="s">
        <v>706</v>
      </c>
      <c r="H24" s="162">
        <v>4917.68</v>
      </c>
      <c r="I24" s="439">
        <v>6033.84</v>
      </c>
    </row>
    <row r="25" spans="1:9" ht="15.75">
      <c r="A25" s="163" t="s">
        <v>194</v>
      </c>
      <c r="B25" s="174" t="s">
        <v>195</v>
      </c>
      <c r="C25" s="570" t="s">
        <v>195</v>
      </c>
      <c r="D25" s="570"/>
      <c r="E25" s="570"/>
      <c r="F25" s="570"/>
      <c r="G25" s="489" t="s">
        <v>707</v>
      </c>
      <c r="H25" s="162">
        <v>2465.6799999999998</v>
      </c>
      <c r="I25" s="439"/>
    </row>
    <row r="26" spans="1:9" ht="15.75">
      <c r="A26" s="163" t="s">
        <v>196</v>
      </c>
      <c r="B26" s="162" t="s">
        <v>197</v>
      </c>
      <c r="C26" s="570" t="s">
        <v>197</v>
      </c>
      <c r="D26" s="570"/>
      <c r="E26" s="570"/>
      <c r="F26" s="570"/>
      <c r="G26" s="489" t="s">
        <v>718</v>
      </c>
      <c r="H26" s="162">
        <v>2459.56</v>
      </c>
      <c r="I26" s="439">
        <v>1879.82</v>
      </c>
    </row>
    <row r="27" spans="1:9" ht="15.75">
      <c r="A27" s="163" t="s">
        <v>525</v>
      </c>
      <c r="B27" s="174" t="s">
        <v>651</v>
      </c>
      <c r="C27" s="570" t="s">
        <v>651</v>
      </c>
      <c r="D27" s="570"/>
      <c r="E27" s="570"/>
      <c r="F27" s="570"/>
      <c r="G27" s="489"/>
      <c r="H27" s="164"/>
      <c r="I27" s="161"/>
    </row>
    <row r="28" spans="1:9" ht="15.75">
      <c r="A28" s="163" t="s">
        <v>527</v>
      </c>
      <c r="B28" s="174" t="s">
        <v>652</v>
      </c>
      <c r="C28" s="570" t="s">
        <v>652</v>
      </c>
      <c r="D28" s="570"/>
      <c r="E28" s="570"/>
      <c r="F28" s="570"/>
      <c r="G28" s="489"/>
      <c r="H28" s="164">
        <f>+H29</f>
        <v>5820.56</v>
      </c>
      <c r="I28" s="454">
        <f>+I29</f>
        <v>752.8</v>
      </c>
    </row>
    <row r="29" spans="1:9" ht="15.75">
      <c r="A29" s="163" t="s">
        <v>653</v>
      </c>
      <c r="B29" s="162" t="s">
        <v>654</v>
      </c>
      <c r="C29" s="570" t="s">
        <v>654</v>
      </c>
      <c r="D29" s="570"/>
      <c r="E29" s="570"/>
      <c r="F29" s="570"/>
      <c r="G29" s="489">
        <v>125</v>
      </c>
      <c r="H29" s="162">
        <v>5820.56</v>
      </c>
      <c r="I29" s="456">
        <v>752.8</v>
      </c>
    </row>
    <row r="30" spans="1:9" ht="15.75">
      <c r="A30" s="163" t="s">
        <v>655</v>
      </c>
      <c r="B30" s="162" t="s">
        <v>656</v>
      </c>
      <c r="C30" s="570" t="s">
        <v>656</v>
      </c>
      <c r="D30" s="570"/>
      <c r="E30" s="570"/>
      <c r="F30" s="570"/>
      <c r="G30" s="489"/>
      <c r="H30" s="164"/>
      <c r="I30" s="161"/>
    </row>
    <row r="31" spans="1:9" ht="15.75">
      <c r="A31" s="161" t="s">
        <v>530</v>
      </c>
      <c r="B31" s="164" t="s">
        <v>657</v>
      </c>
      <c r="C31" s="584" t="s">
        <v>657</v>
      </c>
      <c r="D31" s="584"/>
      <c r="E31" s="584"/>
      <c r="F31" s="584"/>
      <c r="G31" s="488">
        <v>126</v>
      </c>
      <c r="H31" s="164">
        <f>+H32+H33+H34+H35+H36+H37+H38+H39+H40+H41+H42+H43+H44+H45</f>
        <v>-610582.54999999981</v>
      </c>
      <c r="I31" s="454">
        <f>+I32+I33+I34+I35+I36+I37+I38+I39+I40+I41+I42+I43+I44+I45</f>
        <v>-567298.9</v>
      </c>
    </row>
    <row r="32" spans="1:9" ht="15.75">
      <c r="A32" s="163" t="s">
        <v>523</v>
      </c>
      <c r="B32" s="174" t="s">
        <v>198</v>
      </c>
      <c r="C32" s="570" t="s">
        <v>199</v>
      </c>
      <c r="D32" s="569"/>
      <c r="E32" s="569"/>
      <c r="F32" s="569"/>
      <c r="G32" s="489" t="s">
        <v>708</v>
      </c>
      <c r="H32" s="162">
        <v>-488475.62</v>
      </c>
      <c r="I32" s="439">
        <v>-465777.09</v>
      </c>
    </row>
    <row r="33" spans="1:9" ht="15.75">
      <c r="A33" s="163" t="s">
        <v>525</v>
      </c>
      <c r="B33" s="174" t="s">
        <v>200</v>
      </c>
      <c r="C33" s="570" t="s">
        <v>201</v>
      </c>
      <c r="D33" s="569"/>
      <c r="E33" s="569"/>
      <c r="F33" s="569"/>
      <c r="G33" s="489" t="s">
        <v>709</v>
      </c>
      <c r="H33" s="162">
        <v>-3224.64</v>
      </c>
      <c r="I33" s="439">
        <v>-7929.13</v>
      </c>
    </row>
    <row r="34" spans="1:9" ht="15.75">
      <c r="A34" s="163" t="s">
        <v>527</v>
      </c>
      <c r="B34" s="174" t="s">
        <v>202</v>
      </c>
      <c r="C34" s="570" t="s">
        <v>203</v>
      </c>
      <c r="D34" s="569"/>
      <c r="E34" s="569"/>
      <c r="F34" s="569"/>
      <c r="G34" s="489" t="s">
        <v>710</v>
      </c>
      <c r="H34" s="162">
        <v>-34445.69</v>
      </c>
      <c r="I34" s="439">
        <v>-37040.870000000003</v>
      </c>
    </row>
    <row r="35" spans="1:9" ht="15.75">
      <c r="A35" s="163" t="s">
        <v>529</v>
      </c>
      <c r="B35" s="174" t="s">
        <v>204</v>
      </c>
      <c r="C35" s="568" t="s">
        <v>205</v>
      </c>
      <c r="D35" s="569"/>
      <c r="E35" s="569"/>
      <c r="F35" s="569"/>
      <c r="G35" s="489" t="s">
        <v>711</v>
      </c>
      <c r="H35" s="162">
        <v>-1906.97</v>
      </c>
      <c r="I35" s="456">
        <v>-700</v>
      </c>
    </row>
    <row r="36" spans="1:9" ht="15.75">
      <c r="A36" s="163" t="s">
        <v>552</v>
      </c>
      <c r="B36" s="174" t="s">
        <v>206</v>
      </c>
      <c r="C36" s="568" t="s">
        <v>207</v>
      </c>
      <c r="D36" s="569"/>
      <c r="E36" s="569"/>
      <c r="F36" s="569"/>
      <c r="G36" s="489" t="s">
        <v>712</v>
      </c>
      <c r="H36" s="162">
        <v>-20441.22</v>
      </c>
      <c r="I36" s="439">
        <v>-18789.63</v>
      </c>
    </row>
    <row r="37" spans="1:9" ht="15.75">
      <c r="A37" s="163" t="s">
        <v>208</v>
      </c>
      <c r="B37" s="174" t="s">
        <v>209</v>
      </c>
      <c r="C37" s="568" t="s">
        <v>210</v>
      </c>
      <c r="D37" s="569"/>
      <c r="E37" s="569"/>
      <c r="F37" s="569"/>
      <c r="G37" s="489" t="s">
        <v>713</v>
      </c>
      <c r="H37" s="162">
        <v>-1014.33</v>
      </c>
      <c r="I37" s="439">
        <v>-1206.29</v>
      </c>
    </row>
    <row r="38" spans="1:9" ht="15.75">
      <c r="A38" s="163" t="s">
        <v>211</v>
      </c>
      <c r="B38" s="174" t="s">
        <v>212</v>
      </c>
      <c r="C38" s="568" t="s">
        <v>213</v>
      </c>
      <c r="D38" s="569"/>
      <c r="E38" s="569"/>
      <c r="F38" s="569"/>
      <c r="G38" s="489"/>
      <c r="H38" s="162"/>
      <c r="I38" s="162"/>
    </row>
    <row r="39" spans="1:9" ht="15.75">
      <c r="A39" s="163" t="s">
        <v>214</v>
      </c>
      <c r="B39" s="174" t="s">
        <v>658</v>
      </c>
      <c r="C39" s="570" t="s">
        <v>658</v>
      </c>
      <c r="D39" s="569"/>
      <c r="E39" s="569"/>
      <c r="F39" s="569"/>
      <c r="G39" s="489" t="s">
        <v>714</v>
      </c>
      <c r="H39" s="162">
        <v>-68.95</v>
      </c>
      <c r="I39" s="162"/>
    </row>
    <row r="40" spans="1:9" ht="15.75">
      <c r="A40" s="163" t="s">
        <v>215</v>
      </c>
      <c r="B40" s="174" t="s">
        <v>216</v>
      </c>
      <c r="C40" s="568" t="s">
        <v>216</v>
      </c>
      <c r="D40" s="569"/>
      <c r="E40" s="569"/>
      <c r="F40" s="569"/>
      <c r="G40" s="489" t="s">
        <v>715</v>
      </c>
      <c r="H40" s="162">
        <v>-47107.26</v>
      </c>
      <c r="I40" s="162">
        <v>-29883.49</v>
      </c>
    </row>
    <row r="41" spans="1:9" ht="15.75" customHeight="1">
      <c r="A41" s="163" t="s">
        <v>217</v>
      </c>
      <c r="B41" s="174" t="s">
        <v>218</v>
      </c>
      <c r="C41" s="570" t="s">
        <v>659</v>
      </c>
      <c r="D41" s="571"/>
      <c r="E41" s="571"/>
      <c r="F41" s="571"/>
      <c r="G41" s="489"/>
      <c r="H41" s="162"/>
      <c r="I41" s="162"/>
    </row>
    <row r="42" spans="1:9" ht="15.75" customHeight="1">
      <c r="A42" s="163" t="s">
        <v>219</v>
      </c>
      <c r="B42" s="174" t="s">
        <v>220</v>
      </c>
      <c r="C42" s="570" t="s">
        <v>221</v>
      </c>
      <c r="D42" s="569"/>
      <c r="E42" s="569"/>
      <c r="F42" s="569"/>
      <c r="G42" s="489"/>
      <c r="H42" s="162"/>
      <c r="I42" s="162"/>
    </row>
    <row r="43" spans="1:9" ht="15.75">
      <c r="A43" s="163" t="s">
        <v>222</v>
      </c>
      <c r="B43" s="174" t="s">
        <v>223</v>
      </c>
      <c r="C43" s="570" t="s">
        <v>660</v>
      </c>
      <c r="D43" s="569"/>
      <c r="E43" s="569"/>
      <c r="F43" s="569"/>
      <c r="G43" s="489"/>
      <c r="H43" s="162"/>
      <c r="I43" s="162"/>
    </row>
    <row r="44" spans="1:9" ht="15.75">
      <c r="A44" s="163" t="s">
        <v>224</v>
      </c>
      <c r="B44" s="174" t="s">
        <v>225</v>
      </c>
      <c r="C44" s="570" t="s">
        <v>226</v>
      </c>
      <c r="D44" s="569"/>
      <c r="E44" s="569"/>
      <c r="F44" s="569"/>
      <c r="G44" s="489" t="s">
        <v>719</v>
      </c>
      <c r="H44" s="162">
        <v>-13897.87</v>
      </c>
      <c r="I44" s="455">
        <v>-5972.4</v>
      </c>
    </row>
    <row r="45" spans="1:9" ht="15.75">
      <c r="A45" s="163" t="s">
        <v>227</v>
      </c>
      <c r="B45" s="174" t="s">
        <v>228</v>
      </c>
      <c r="C45" s="575" t="s">
        <v>661</v>
      </c>
      <c r="D45" s="576"/>
      <c r="E45" s="576"/>
      <c r="F45" s="577"/>
      <c r="G45" s="489"/>
      <c r="H45" s="160"/>
      <c r="I45" s="160"/>
    </row>
    <row r="46" spans="1:9" ht="15.75">
      <c r="A46" s="164" t="s">
        <v>531</v>
      </c>
      <c r="B46" s="165" t="s">
        <v>662</v>
      </c>
      <c r="C46" s="572" t="s">
        <v>662</v>
      </c>
      <c r="D46" s="573"/>
      <c r="E46" s="573"/>
      <c r="F46" s="574"/>
      <c r="G46" s="488"/>
      <c r="H46" s="173"/>
      <c r="I46" s="173"/>
    </row>
    <row r="47" spans="1:9" ht="15.75">
      <c r="A47" s="164" t="s">
        <v>555</v>
      </c>
      <c r="B47" s="164" t="s">
        <v>663</v>
      </c>
      <c r="C47" s="592" t="s">
        <v>663</v>
      </c>
      <c r="D47" s="573"/>
      <c r="E47" s="573"/>
      <c r="F47" s="574"/>
      <c r="G47" s="490"/>
      <c r="H47" s="173"/>
      <c r="I47" s="173"/>
    </row>
    <row r="48" spans="1:9" ht="15.75">
      <c r="A48" s="162" t="s">
        <v>642</v>
      </c>
      <c r="B48" s="174" t="s">
        <v>229</v>
      </c>
      <c r="C48" s="575" t="s">
        <v>664</v>
      </c>
      <c r="D48" s="576"/>
      <c r="E48" s="576"/>
      <c r="F48" s="577"/>
      <c r="G48" s="491"/>
      <c r="H48" s="160"/>
      <c r="I48" s="160"/>
    </row>
    <row r="49" spans="1:9" ht="15.75">
      <c r="A49" s="162" t="s">
        <v>525</v>
      </c>
      <c r="B49" s="174" t="s">
        <v>665</v>
      </c>
      <c r="C49" s="575" t="s">
        <v>665</v>
      </c>
      <c r="D49" s="576"/>
      <c r="E49" s="576"/>
      <c r="F49" s="577"/>
      <c r="G49" s="491"/>
      <c r="H49" s="160"/>
      <c r="I49" s="160"/>
    </row>
    <row r="50" spans="1:9" ht="15.75">
      <c r="A50" s="162" t="s">
        <v>230</v>
      </c>
      <c r="B50" s="174" t="s">
        <v>231</v>
      </c>
      <c r="C50" s="575" t="s">
        <v>666</v>
      </c>
      <c r="D50" s="576"/>
      <c r="E50" s="576"/>
      <c r="F50" s="577"/>
      <c r="G50" s="491"/>
      <c r="H50" s="160"/>
      <c r="I50" s="160"/>
    </row>
    <row r="51" spans="1:9" ht="15.75">
      <c r="A51" s="164" t="s">
        <v>562</v>
      </c>
      <c r="B51" s="165" t="s">
        <v>667</v>
      </c>
      <c r="C51" s="572" t="s">
        <v>667</v>
      </c>
      <c r="D51" s="573"/>
      <c r="E51" s="573"/>
      <c r="F51" s="574"/>
      <c r="G51" s="490"/>
      <c r="H51" s="173"/>
      <c r="I51" s="173"/>
    </row>
    <row r="52" spans="1:9" ht="30" customHeight="1">
      <c r="A52" s="164" t="s">
        <v>591</v>
      </c>
      <c r="B52" s="165" t="s">
        <v>668</v>
      </c>
      <c r="C52" s="578" t="s">
        <v>668</v>
      </c>
      <c r="D52" s="579"/>
      <c r="E52" s="579"/>
      <c r="F52" s="580"/>
      <c r="G52" s="490"/>
      <c r="H52" s="173"/>
      <c r="I52" s="173"/>
    </row>
    <row r="53" spans="1:9" ht="15.75">
      <c r="A53" s="164" t="s">
        <v>636</v>
      </c>
      <c r="B53" s="165" t="s">
        <v>232</v>
      </c>
      <c r="C53" s="572" t="s">
        <v>232</v>
      </c>
      <c r="D53" s="573"/>
      <c r="E53" s="573"/>
      <c r="F53" s="574"/>
      <c r="G53" s="490"/>
      <c r="H53" s="173"/>
      <c r="I53" s="173"/>
    </row>
    <row r="54" spans="1:9" ht="30" customHeight="1">
      <c r="A54" s="164" t="s">
        <v>670</v>
      </c>
      <c r="B54" s="164" t="s">
        <v>669</v>
      </c>
      <c r="C54" s="591" t="s">
        <v>669</v>
      </c>
      <c r="D54" s="579"/>
      <c r="E54" s="579"/>
      <c r="F54" s="580"/>
      <c r="G54" s="490">
        <v>128</v>
      </c>
      <c r="H54" s="173">
        <f>+H56</f>
        <v>1409.56</v>
      </c>
      <c r="I54" s="441">
        <f>+I56</f>
        <v>0</v>
      </c>
    </row>
    <row r="55" spans="1:9" ht="15.75">
      <c r="A55" s="164" t="s">
        <v>523</v>
      </c>
      <c r="B55" s="164" t="s">
        <v>671</v>
      </c>
      <c r="C55" s="592" t="s">
        <v>671</v>
      </c>
      <c r="D55" s="573"/>
      <c r="E55" s="573"/>
      <c r="F55" s="574"/>
      <c r="G55" s="490"/>
      <c r="H55" s="173"/>
      <c r="I55" s="173"/>
    </row>
    <row r="56" spans="1:9" ht="15.75">
      <c r="A56" s="164" t="s">
        <v>233</v>
      </c>
      <c r="B56" s="165" t="s">
        <v>672</v>
      </c>
      <c r="C56" s="572" t="s">
        <v>672</v>
      </c>
      <c r="D56" s="573"/>
      <c r="E56" s="573"/>
      <c r="F56" s="574"/>
      <c r="G56" s="490">
        <v>128</v>
      </c>
      <c r="H56" s="173">
        <v>1409.56</v>
      </c>
      <c r="I56" s="173">
        <v>0</v>
      </c>
    </row>
    <row r="57" spans="1:9" ht="15.75">
      <c r="A57" s="162" t="s">
        <v>523</v>
      </c>
      <c r="B57" s="174" t="s">
        <v>234</v>
      </c>
      <c r="C57" s="575" t="s">
        <v>234</v>
      </c>
      <c r="D57" s="576"/>
      <c r="E57" s="576"/>
      <c r="F57" s="577"/>
      <c r="G57" s="491"/>
      <c r="H57" s="160"/>
      <c r="I57" s="160"/>
    </row>
    <row r="58" spans="1:9" ht="15.75">
      <c r="A58" s="162" t="s">
        <v>525</v>
      </c>
      <c r="B58" s="174" t="s">
        <v>235</v>
      </c>
      <c r="C58" s="575" t="s">
        <v>235</v>
      </c>
      <c r="D58" s="576"/>
      <c r="E58" s="576"/>
      <c r="F58" s="577"/>
      <c r="G58" s="491"/>
      <c r="H58" s="160"/>
      <c r="I58" s="160"/>
    </row>
    <row r="59" spans="1:9">
      <c r="A59" s="166"/>
      <c r="B59" s="166"/>
      <c r="C59" s="166"/>
      <c r="D59" s="166"/>
      <c r="G59" s="175"/>
      <c r="H59" s="175"/>
      <c r="I59" s="175"/>
    </row>
    <row r="60" spans="1:9" ht="15" customHeight="1">
      <c r="A60" s="563" t="str">
        <f>+'2_VSAFAS_2p'!A96:E96</f>
        <v>Direktoriaus pavaduotoja ugdymui</v>
      </c>
      <c r="B60" s="563"/>
      <c r="C60" s="563"/>
      <c r="D60" s="563"/>
      <c r="E60" s="563"/>
      <c r="F60" s="563"/>
      <c r="G60" s="167" t="s">
        <v>360</v>
      </c>
      <c r="H60" s="560" t="s">
        <v>721</v>
      </c>
      <c r="I60" s="560"/>
    </row>
    <row r="61" spans="1:9" s="158" customFormat="1" ht="15" customHeight="1">
      <c r="A61" s="562" t="s">
        <v>361</v>
      </c>
      <c r="B61" s="562"/>
      <c r="C61" s="562"/>
      <c r="D61" s="562"/>
      <c r="E61" s="562"/>
      <c r="F61" s="562"/>
      <c r="G61" s="169" t="s">
        <v>362</v>
      </c>
      <c r="H61" s="561" t="s">
        <v>598</v>
      </c>
      <c r="I61" s="561"/>
    </row>
    <row r="62" spans="1:9" s="158" customFormat="1" ht="15" customHeight="1">
      <c r="A62" s="168"/>
      <c r="B62" s="168"/>
      <c r="C62" s="168"/>
      <c r="D62" s="168"/>
      <c r="E62" s="168"/>
      <c r="F62" s="168"/>
      <c r="G62" s="168"/>
      <c r="H62" s="170"/>
      <c r="I62" s="170"/>
    </row>
    <row r="63" spans="1:9" ht="12.75" customHeight="1">
      <c r="A63" s="567" t="str">
        <f>+'2_VSAFAS_2p'!A100:E100</f>
        <v>Vyr.buhalterė</v>
      </c>
      <c r="B63" s="567"/>
      <c r="C63" s="567"/>
      <c r="D63" s="567"/>
      <c r="E63" s="567"/>
      <c r="F63" s="567"/>
      <c r="G63" s="176" t="s">
        <v>363</v>
      </c>
      <c r="H63" s="564" t="s">
        <v>723</v>
      </c>
      <c r="I63" s="564"/>
    </row>
    <row r="64" spans="1:9">
      <c r="A64" s="566" t="s">
        <v>364</v>
      </c>
      <c r="B64" s="566"/>
      <c r="C64" s="566"/>
      <c r="D64" s="566"/>
      <c r="E64" s="566"/>
      <c r="F64" s="566"/>
      <c r="G64" s="171" t="s">
        <v>365</v>
      </c>
      <c r="H64" s="565" t="s">
        <v>598</v>
      </c>
      <c r="I64" s="565"/>
    </row>
  </sheetData>
  <mergeCells count="64">
    <mergeCell ref="A2:D2"/>
    <mergeCell ref="A3:D3"/>
    <mergeCell ref="C53:F53"/>
    <mergeCell ref="C54:F54"/>
    <mergeCell ref="C55:F55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24:F24"/>
    <mergeCell ref="A14:I14"/>
    <mergeCell ref="A17:I17"/>
    <mergeCell ref="A18:I18"/>
    <mergeCell ref="A12:I12"/>
    <mergeCell ref="A13:I13"/>
    <mergeCell ref="A5:I5"/>
    <mergeCell ref="A6:I6"/>
    <mergeCell ref="A7:I7"/>
    <mergeCell ref="A8:I8"/>
    <mergeCell ref="A9:I9"/>
    <mergeCell ref="A11:I11"/>
    <mergeCell ref="A15:I15"/>
    <mergeCell ref="C22:F22"/>
    <mergeCell ref="C23:F23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H64:I64"/>
    <mergeCell ref="A64:F64"/>
    <mergeCell ref="A63:F63"/>
    <mergeCell ref="C37:F37"/>
    <mergeCell ref="C42:F42"/>
    <mergeCell ref="C43:F43"/>
    <mergeCell ref="C44:F44"/>
    <mergeCell ref="C38:F38"/>
    <mergeCell ref="C39:F39"/>
    <mergeCell ref="C40:F40"/>
    <mergeCell ref="C41:F41"/>
    <mergeCell ref="C51:F51"/>
    <mergeCell ref="C56:F56"/>
    <mergeCell ref="C57:F57"/>
    <mergeCell ref="C58:F58"/>
    <mergeCell ref="C52:F52"/>
    <mergeCell ref="H60:I60"/>
    <mergeCell ref="H61:I61"/>
    <mergeCell ref="A61:F61"/>
    <mergeCell ref="A60:F60"/>
    <mergeCell ref="H63:I63"/>
  </mergeCells>
  <phoneticPr fontId="14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4"/>
  <sheetViews>
    <sheetView view="pageBreakPreview" topLeftCell="A13" workbookViewId="0">
      <selection activeCell="J44" sqref="J44"/>
    </sheetView>
  </sheetViews>
  <sheetFormatPr defaultRowHeight="12.75"/>
  <cols>
    <col min="1" max="1" width="3.28515625" style="179" customWidth="1"/>
    <col min="2" max="2" width="26.140625" style="179" customWidth="1"/>
    <col min="3" max="3" width="6.85546875" style="179" customWidth="1"/>
    <col min="4" max="6" width="9.140625" style="179"/>
    <col min="7" max="7" width="10.140625" style="179" customWidth="1"/>
    <col min="8" max="8" width="9.140625" style="179"/>
    <col min="9" max="10" width="7.85546875" style="179" customWidth="1"/>
    <col min="11" max="16384" width="9.140625" style="179"/>
  </cols>
  <sheetData>
    <row r="1" spans="1:13" ht="12.75" customHeight="1">
      <c r="A1" s="552" t="s">
        <v>717</v>
      </c>
      <c r="B1" s="552"/>
      <c r="C1" s="552"/>
      <c r="D1" s="552"/>
      <c r="E1" s="177"/>
      <c r="F1" s="178"/>
      <c r="H1" s="177"/>
      <c r="I1" s="177"/>
      <c r="J1" s="177"/>
    </row>
    <row r="2" spans="1:13" ht="12.75" customHeight="1">
      <c r="A2" s="559" t="s">
        <v>716</v>
      </c>
      <c r="B2" s="559"/>
      <c r="C2" s="559"/>
      <c r="D2" s="559"/>
      <c r="E2" s="177"/>
      <c r="F2" s="181" t="s">
        <v>238</v>
      </c>
      <c r="G2" s="177"/>
      <c r="H2" s="177"/>
      <c r="I2" s="177"/>
      <c r="J2" s="177"/>
    </row>
    <row r="3" spans="1:13">
      <c r="A3" s="618" t="s">
        <v>486</v>
      </c>
      <c r="B3" s="618"/>
      <c r="C3" s="492"/>
      <c r="D3" s="492"/>
      <c r="E3" s="177"/>
      <c r="F3" s="181" t="s">
        <v>482</v>
      </c>
      <c r="G3" s="177"/>
      <c r="H3" s="177"/>
      <c r="I3" s="177"/>
      <c r="J3" s="177"/>
    </row>
    <row r="4" spans="1:13" ht="7.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</row>
    <row r="5" spans="1:13" ht="15.75">
      <c r="A5" s="619" t="s">
        <v>239</v>
      </c>
      <c r="B5" s="619"/>
      <c r="C5" s="619"/>
      <c r="D5" s="619"/>
      <c r="E5" s="619"/>
      <c r="F5" s="619"/>
      <c r="G5" s="619"/>
      <c r="H5" s="619"/>
      <c r="I5" s="619"/>
      <c r="J5" s="619"/>
      <c r="K5" s="182"/>
      <c r="L5" s="182"/>
      <c r="M5" s="182"/>
    </row>
    <row r="6" spans="1:13" ht="21" customHeight="1">
      <c r="A6" s="612" t="str">
        <f>+'3_VSAFAS_2p'!A7:I7</f>
        <v>Kazlų Rūdos Saulės mokykla</v>
      </c>
      <c r="B6" s="612"/>
      <c r="C6" s="612"/>
      <c r="D6" s="612"/>
      <c r="E6" s="612"/>
      <c r="F6" s="612"/>
      <c r="G6" s="612"/>
      <c r="H6" s="612"/>
      <c r="I6" s="612"/>
      <c r="J6" s="612"/>
      <c r="K6" s="183"/>
      <c r="L6" s="183"/>
      <c r="M6" s="183"/>
    </row>
    <row r="7" spans="1:13" ht="15" customHeight="1">
      <c r="A7" s="606" t="s">
        <v>514</v>
      </c>
      <c r="B7" s="606"/>
      <c r="C7" s="606"/>
      <c r="D7" s="606"/>
      <c r="E7" s="606"/>
      <c r="F7" s="606"/>
      <c r="G7" s="606"/>
      <c r="H7" s="606"/>
      <c r="I7" s="606"/>
      <c r="J7" s="606"/>
      <c r="K7" s="184"/>
      <c r="L7" s="184"/>
      <c r="M7" s="184"/>
    </row>
    <row r="8" spans="1:13" ht="11.25" customHeight="1">
      <c r="A8" s="607" t="s">
        <v>240</v>
      </c>
      <c r="B8" s="607"/>
      <c r="C8" s="607"/>
      <c r="D8" s="607"/>
      <c r="E8" s="607"/>
      <c r="F8" s="607"/>
      <c r="G8" s="607"/>
      <c r="H8" s="607"/>
      <c r="I8" s="607"/>
      <c r="J8" s="607"/>
      <c r="K8" s="183"/>
      <c r="L8" s="183"/>
      <c r="M8" s="183"/>
    </row>
    <row r="9" spans="1:13" ht="27.75" customHeight="1">
      <c r="A9" s="609" t="s">
        <v>241</v>
      </c>
      <c r="B9" s="609"/>
      <c r="C9" s="609"/>
      <c r="D9" s="609"/>
      <c r="E9" s="609"/>
      <c r="F9" s="609"/>
      <c r="G9" s="609"/>
      <c r="H9" s="609"/>
      <c r="I9" s="609"/>
      <c r="J9" s="609"/>
      <c r="K9" s="185"/>
      <c r="L9" s="185"/>
      <c r="M9" s="185"/>
    </row>
    <row r="10" spans="1:13" ht="10.5" customHeight="1">
      <c r="A10" s="610"/>
      <c r="B10" s="610"/>
      <c r="C10" s="610"/>
      <c r="D10" s="610"/>
      <c r="E10" s="610"/>
      <c r="F10" s="610"/>
      <c r="G10" s="610"/>
      <c r="H10" s="610"/>
      <c r="I10" s="610"/>
      <c r="J10" s="610"/>
      <c r="K10" s="185"/>
      <c r="L10" s="185"/>
      <c r="M10" s="185"/>
    </row>
    <row r="11" spans="1:13" ht="14.25" customHeight="1">
      <c r="A11" s="611" t="s">
        <v>242</v>
      </c>
      <c r="B11" s="611"/>
      <c r="C11" s="611"/>
      <c r="D11" s="611"/>
      <c r="E11" s="611"/>
      <c r="F11" s="611"/>
      <c r="G11" s="611"/>
      <c r="H11" s="611"/>
      <c r="I11" s="611"/>
      <c r="J11" s="611"/>
      <c r="K11" s="93"/>
      <c r="L11" s="93"/>
      <c r="M11" s="93"/>
    </row>
    <row r="12" spans="1:13" ht="15.75">
      <c r="A12" s="612" t="str">
        <f>+'2_VSAFAS_2p'!A14:G14</f>
        <v>PAGAL 2018 M. GRUODŽIO 31D. DUOMENIS</v>
      </c>
      <c r="B12" s="612"/>
      <c r="C12" s="612"/>
      <c r="D12" s="612"/>
      <c r="E12" s="612"/>
      <c r="F12" s="612"/>
      <c r="G12" s="612"/>
      <c r="H12" s="612"/>
      <c r="I12" s="612"/>
      <c r="J12" s="612"/>
      <c r="K12" s="183"/>
      <c r="L12" s="183"/>
      <c r="M12" s="183"/>
    </row>
    <row r="13" spans="1:13" ht="11.25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3"/>
      <c r="L13" s="183"/>
      <c r="M13" s="183"/>
    </row>
    <row r="14" spans="1:13" ht="15.75">
      <c r="A14" s="607" t="str">
        <f>+'2_VSAFAS_2p'!A16:G16</f>
        <v>2019-03-14  Nr. 1</v>
      </c>
      <c r="B14" s="607"/>
      <c r="C14" s="607"/>
      <c r="D14" s="607"/>
      <c r="E14" s="607"/>
      <c r="F14" s="607"/>
      <c r="G14" s="607"/>
      <c r="H14" s="607"/>
      <c r="I14" s="607"/>
      <c r="J14" s="607"/>
      <c r="K14" s="183"/>
      <c r="L14" s="183"/>
      <c r="M14" s="183"/>
    </row>
    <row r="15" spans="1:13" ht="13.5" customHeight="1">
      <c r="A15" s="187"/>
      <c r="B15" s="187"/>
      <c r="C15" s="613" t="s">
        <v>516</v>
      </c>
      <c r="D15" s="613"/>
      <c r="E15" s="613"/>
      <c r="F15" s="187"/>
      <c r="G15" s="187"/>
      <c r="H15" s="187"/>
      <c r="I15" s="187"/>
      <c r="J15" s="187"/>
      <c r="K15" s="183"/>
      <c r="L15" s="183"/>
      <c r="M15" s="183"/>
    </row>
    <row r="16" spans="1:13">
      <c r="A16" s="188"/>
      <c r="B16" s="188"/>
      <c r="C16" s="188"/>
      <c r="D16" s="188"/>
      <c r="E16" s="189" t="s">
        <v>686</v>
      </c>
      <c r="F16" s="190"/>
      <c r="G16" s="190"/>
      <c r="H16" s="190"/>
      <c r="I16" s="190"/>
      <c r="J16" s="190"/>
    </row>
    <row r="17" spans="1:10" ht="13.5" customHeight="1">
      <c r="A17" s="614" t="s">
        <v>480</v>
      </c>
      <c r="B17" s="608" t="s">
        <v>517</v>
      </c>
      <c r="C17" s="608" t="s">
        <v>243</v>
      </c>
      <c r="D17" s="608" t="s">
        <v>260</v>
      </c>
      <c r="E17" s="608"/>
      <c r="F17" s="608"/>
      <c r="G17" s="608"/>
      <c r="H17" s="608"/>
      <c r="I17" s="616" t="s">
        <v>244</v>
      </c>
      <c r="J17" s="608" t="s">
        <v>245</v>
      </c>
    </row>
    <row r="18" spans="1:10" ht="92.25" customHeight="1">
      <c r="A18" s="615"/>
      <c r="B18" s="608"/>
      <c r="C18" s="608"/>
      <c r="D18" s="191" t="s">
        <v>631</v>
      </c>
      <c r="E18" s="191" t="s">
        <v>632</v>
      </c>
      <c r="F18" s="191" t="s">
        <v>246</v>
      </c>
      <c r="G18" s="191" t="s">
        <v>594</v>
      </c>
      <c r="H18" s="192" t="s">
        <v>247</v>
      </c>
      <c r="I18" s="617"/>
      <c r="J18" s="608"/>
    </row>
    <row r="19" spans="1:10">
      <c r="A19" s="193">
        <v>1</v>
      </c>
      <c r="B19" s="194">
        <v>2</v>
      </c>
      <c r="C19" s="194">
        <v>3</v>
      </c>
      <c r="D19" s="195">
        <v>4</v>
      </c>
      <c r="E19" s="194">
        <v>5</v>
      </c>
      <c r="F19" s="193">
        <v>6</v>
      </c>
      <c r="G19" s="194">
        <v>7</v>
      </c>
      <c r="H19" s="193">
        <v>8</v>
      </c>
      <c r="I19" s="196">
        <v>9</v>
      </c>
      <c r="J19" s="197">
        <v>10</v>
      </c>
    </row>
    <row r="20" spans="1:10" ht="15.75">
      <c r="A20" s="191" t="s">
        <v>481</v>
      </c>
      <c r="B20" s="198" t="s">
        <v>248</v>
      </c>
      <c r="C20" s="199"/>
      <c r="D20" s="200"/>
      <c r="E20" s="201"/>
      <c r="F20" s="201"/>
      <c r="G20" s="200"/>
      <c r="H20" s="201"/>
      <c r="I20" s="202"/>
      <c r="J20" s="201"/>
    </row>
    <row r="21" spans="1:10" ht="38.25">
      <c r="A21" s="203" t="s">
        <v>483</v>
      </c>
      <c r="B21" s="204" t="s">
        <v>249</v>
      </c>
      <c r="C21" s="199"/>
      <c r="D21" s="205" t="s">
        <v>250</v>
      </c>
      <c r="E21" s="205"/>
      <c r="F21" s="205" t="s">
        <v>250</v>
      </c>
      <c r="G21" s="206"/>
      <c r="H21" s="206"/>
      <c r="I21" s="202"/>
      <c r="J21" s="205" t="s">
        <v>250</v>
      </c>
    </row>
    <row r="22" spans="1:10" ht="38.25">
      <c r="A22" s="203" t="s">
        <v>485</v>
      </c>
      <c r="B22" s="204" t="s">
        <v>251</v>
      </c>
      <c r="C22" s="199"/>
      <c r="D22" s="205" t="s">
        <v>250</v>
      </c>
      <c r="E22" s="205"/>
      <c r="F22" s="205" t="s">
        <v>250</v>
      </c>
      <c r="G22" s="206"/>
      <c r="H22" s="206"/>
      <c r="I22" s="202"/>
      <c r="J22" s="205" t="s">
        <v>250</v>
      </c>
    </row>
    <row r="23" spans="1:10" ht="25.5">
      <c r="A23" s="203" t="s">
        <v>487</v>
      </c>
      <c r="B23" s="204" t="s">
        <v>252</v>
      </c>
      <c r="C23" s="207"/>
      <c r="D23" s="205" t="s">
        <v>250</v>
      </c>
      <c r="E23" s="205"/>
      <c r="F23" s="206"/>
      <c r="G23" s="205" t="s">
        <v>250</v>
      </c>
      <c r="H23" s="208"/>
      <c r="I23" s="202"/>
      <c r="J23" s="205" t="s">
        <v>250</v>
      </c>
    </row>
    <row r="24" spans="1:10" ht="15.75">
      <c r="A24" s="203" t="s">
        <v>488</v>
      </c>
      <c r="B24" s="204" t="s">
        <v>253</v>
      </c>
      <c r="C24" s="207"/>
      <c r="D24" s="205" t="s">
        <v>250</v>
      </c>
      <c r="E24" s="205" t="s">
        <v>250</v>
      </c>
      <c r="F24" s="205"/>
      <c r="G24" s="205" t="s">
        <v>250</v>
      </c>
      <c r="H24" s="206"/>
      <c r="I24" s="202"/>
      <c r="J24" s="205" t="s">
        <v>250</v>
      </c>
    </row>
    <row r="25" spans="1:10" ht="15.75">
      <c r="A25" s="203" t="s">
        <v>489</v>
      </c>
      <c r="B25" s="204" t="s">
        <v>254</v>
      </c>
      <c r="C25" s="207"/>
      <c r="D25" s="205" t="s">
        <v>250</v>
      </c>
      <c r="E25" s="205" t="s">
        <v>250</v>
      </c>
      <c r="F25" s="205"/>
      <c r="G25" s="205" t="s">
        <v>250</v>
      </c>
      <c r="H25" s="206"/>
      <c r="I25" s="202"/>
      <c r="J25" s="205" t="s">
        <v>250</v>
      </c>
    </row>
    <row r="26" spans="1:10" ht="25.5">
      <c r="A26" s="203" t="s">
        <v>490</v>
      </c>
      <c r="B26" s="204" t="s">
        <v>255</v>
      </c>
      <c r="C26" s="207"/>
      <c r="D26" s="205"/>
      <c r="E26" s="205" t="s">
        <v>250</v>
      </c>
      <c r="F26" s="205" t="s">
        <v>250</v>
      </c>
      <c r="G26" s="206"/>
      <c r="H26" s="206"/>
      <c r="I26" s="202"/>
      <c r="J26" s="209"/>
    </row>
    <row r="27" spans="1:10" ht="25.5">
      <c r="A27" s="203" t="s">
        <v>491</v>
      </c>
      <c r="B27" s="204" t="s">
        <v>256</v>
      </c>
      <c r="C27" s="199"/>
      <c r="D27" s="205" t="s">
        <v>250</v>
      </c>
      <c r="E27" s="205" t="s">
        <v>250</v>
      </c>
      <c r="F27" s="205" t="s">
        <v>250</v>
      </c>
      <c r="G27" s="205"/>
      <c r="H27" s="205"/>
      <c r="I27" s="202"/>
      <c r="J27" s="209"/>
    </row>
    <row r="28" spans="1:10" ht="15.75">
      <c r="A28" s="191" t="s">
        <v>492</v>
      </c>
      <c r="B28" s="210" t="s">
        <v>248</v>
      </c>
      <c r="C28" s="199"/>
      <c r="D28" s="205"/>
      <c r="E28" s="209"/>
      <c r="F28" s="209"/>
      <c r="G28" s="205"/>
      <c r="H28" s="205"/>
      <c r="I28" s="202"/>
      <c r="J28" s="200"/>
    </row>
    <row r="29" spans="1:10" ht="31.5" customHeight="1">
      <c r="A29" s="203" t="s">
        <v>493</v>
      </c>
      <c r="B29" s="204" t="s">
        <v>249</v>
      </c>
      <c r="C29" s="199"/>
      <c r="D29" s="205" t="s">
        <v>250</v>
      </c>
      <c r="E29" s="205"/>
      <c r="F29" s="205" t="s">
        <v>250</v>
      </c>
      <c r="G29" s="206"/>
      <c r="H29" s="206"/>
      <c r="I29" s="202"/>
      <c r="J29" s="205" t="s">
        <v>250</v>
      </c>
    </row>
    <row r="30" spans="1:10" ht="38.25">
      <c r="A30" s="203" t="s">
        <v>494</v>
      </c>
      <c r="B30" s="204" t="s">
        <v>251</v>
      </c>
      <c r="C30" s="199"/>
      <c r="D30" s="205" t="s">
        <v>250</v>
      </c>
      <c r="E30" s="205"/>
      <c r="F30" s="205" t="s">
        <v>250</v>
      </c>
      <c r="G30" s="206"/>
      <c r="H30" s="206"/>
      <c r="I30" s="202"/>
      <c r="J30" s="205" t="s">
        <v>250</v>
      </c>
    </row>
    <row r="31" spans="1:10" ht="25.5">
      <c r="A31" s="203" t="s">
        <v>495</v>
      </c>
      <c r="B31" s="204" t="s">
        <v>257</v>
      </c>
      <c r="C31" s="199"/>
      <c r="D31" s="205" t="s">
        <v>250</v>
      </c>
      <c r="E31" s="205"/>
      <c r="F31" s="206"/>
      <c r="G31" s="205" t="s">
        <v>250</v>
      </c>
      <c r="H31" s="208"/>
      <c r="I31" s="202"/>
      <c r="J31" s="205" t="s">
        <v>250</v>
      </c>
    </row>
    <row r="32" spans="1:10" ht="15.75">
      <c r="A32" s="203" t="s">
        <v>496</v>
      </c>
      <c r="B32" s="204" t="s">
        <v>253</v>
      </c>
      <c r="C32" s="199"/>
      <c r="D32" s="205" t="s">
        <v>250</v>
      </c>
      <c r="E32" s="205" t="s">
        <v>250</v>
      </c>
      <c r="F32" s="205"/>
      <c r="G32" s="205" t="s">
        <v>250</v>
      </c>
      <c r="H32" s="206"/>
      <c r="I32" s="202"/>
      <c r="J32" s="205" t="s">
        <v>250</v>
      </c>
    </row>
    <row r="33" spans="1:10" ht="15.75">
      <c r="A33" s="203" t="s">
        <v>497</v>
      </c>
      <c r="B33" s="204" t="s">
        <v>254</v>
      </c>
      <c r="C33" s="199"/>
      <c r="D33" s="205" t="s">
        <v>250</v>
      </c>
      <c r="E33" s="205" t="s">
        <v>250</v>
      </c>
      <c r="F33" s="205"/>
      <c r="G33" s="205" t="s">
        <v>250</v>
      </c>
      <c r="H33" s="206"/>
      <c r="I33" s="202"/>
      <c r="J33" s="205" t="s">
        <v>250</v>
      </c>
    </row>
    <row r="34" spans="1:10" ht="25.5">
      <c r="A34" s="203" t="s">
        <v>499</v>
      </c>
      <c r="B34" s="204" t="s">
        <v>255</v>
      </c>
      <c r="C34" s="199"/>
      <c r="D34" s="205"/>
      <c r="E34" s="205" t="s">
        <v>250</v>
      </c>
      <c r="F34" s="205" t="s">
        <v>250</v>
      </c>
      <c r="G34" s="206"/>
      <c r="H34" s="206"/>
      <c r="I34" s="202"/>
      <c r="J34" s="209"/>
    </row>
    <row r="35" spans="1:10" ht="25.5">
      <c r="A35" s="203" t="s">
        <v>501</v>
      </c>
      <c r="B35" s="211" t="s">
        <v>256</v>
      </c>
      <c r="C35" s="199"/>
      <c r="D35" s="205" t="s">
        <v>250</v>
      </c>
      <c r="E35" s="205" t="s">
        <v>250</v>
      </c>
      <c r="F35" s="205" t="s">
        <v>250</v>
      </c>
      <c r="G35" s="205"/>
      <c r="H35" s="203">
        <v>1409.56</v>
      </c>
      <c r="I35" s="457">
        <f>+H35</f>
        <v>1409.56</v>
      </c>
      <c r="J35" s="209"/>
    </row>
    <row r="36" spans="1:10" ht="15.75" customHeight="1">
      <c r="A36" s="191" t="s">
        <v>502</v>
      </c>
      <c r="B36" s="212" t="s">
        <v>703</v>
      </c>
      <c r="C36" s="199"/>
      <c r="D36" s="201"/>
      <c r="E36" s="200"/>
      <c r="F36" s="200"/>
      <c r="G36" s="201"/>
      <c r="H36" s="442">
        <v>1409.56</v>
      </c>
      <c r="I36" s="458">
        <f>+H36</f>
        <v>1409.56</v>
      </c>
      <c r="J36" s="200"/>
    </row>
    <row r="37" spans="1:10" ht="12.75" customHeight="1">
      <c r="A37" s="599" t="s">
        <v>259</v>
      </c>
      <c r="B37" s="600"/>
      <c r="C37" s="177"/>
      <c r="D37" s="177"/>
      <c r="E37" s="177"/>
      <c r="F37" s="177"/>
      <c r="G37" s="177"/>
      <c r="H37" s="177"/>
      <c r="I37" s="177"/>
      <c r="J37" s="177"/>
    </row>
    <row r="38" spans="1:10" ht="18" customHeight="1">
      <c r="A38" s="601" t="str">
        <f>+'2_VSAFAS_2p'!A96:E96</f>
        <v>Direktoriaus pavaduotoja ugdymui</v>
      </c>
      <c r="B38" s="601"/>
      <c r="C38" s="601"/>
      <c r="D38" s="180"/>
      <c r="E38" s="601" t="s">
        <v>258</v>
      </c>
      <c r="F38" s="601"/>
      <c r="G38" s="177"/>
      <c r="H38" s="601" t="s">
        <v>721</v>
      </c>
      <c r="I38" s="601"/>
      <c r="J38" s="601"/>
    </row>
    <row r="39" spans="1:10" ht="30.75" customHeight="1">
      <c r="A39" s="602" t="s">
        <v>237</v>
      </c>
      <c r="B39" s="602"/>
      <c r="C39" s="602"/>
      <c r="D39" s="214"/>
      <c r="E39" s="603" t="s">
        <v>673</v>
      </c>
      <c r="F39" s="603"/>
      <c r="G39" s="177"/>
      <c r="H39" s="603" t="s">
        <v>598</v>
      </c>
      <c r="I39" s="604"/>
      <c r="J39" s="604"/>
    </row>
    <row r="40" spans="1:10" ht="14.25" customHeight="1">
      <c r="A40" s="213"/>
      <c r="B40" s="213"/>
      <c r="C40" s="213"/>
      <c r="D40" s="214"/>
      <c r="E40" s="215"/>
      <c r="F40" s="215"/>
      <c r="G40" s="177"/>
      <c r="H40" s="215"/>
      <c r="I40" s="216"/>
      <c r="J40" s="216"/>
    </row>
    <row r="41" spans="1:10" ht="16.5" customHeight="1">
      <c r="A41" s="605" t="str">
        <f>+'2_VSAFAS_2p'!A100:E100</f>
        <v>Vyr.buhalterė</v>
      </c>
      <c r="B41" s="605"/>
      <c r="C41" s="605"/>
      <c r="D41" s="217"/>
      <c r="E41" s="605" t="s">
        <v>258</v>
      </c>
      <c r="F41" s="605"/>
      <c r="G41" s="218"/>
      <c r="H41" s="605" t="s">
        <v>723</v>
      </c>
      <c r="I41" s="605"/>
      <c r="J41" s="605"/>
    </row>
    <row r="42" spans="1:10" ht="26.25" customHeight="1">
      <c r="A42" s="596" t="s">
        <v>366</v>
      </c>
      <c r="B42" s="596"/>
      <c r="C42" s="596"/>
      <c r="D42" s="219"/>
      <c r="E42" s="597" t="s">
        <v>673</v>
      </c>
      <c r="F42" s="597"/>
      <c r="G42" s="218"/>
      <c r="H42" s="597" t="s">
        <v>598</v>
      </c>
      <c r="I42" s="598"/>
      <c r="J42" s="598"/>
    </row>
    <row r="43" spans="1:10">
      <c r="A43" s="190"/>
      <c r="B43" s="190"/>
      <c r="C43" s="190"/>
      <c r="D43" s="177"/>
      <c r="E43" s="177"/>
      <c r="F43" s="177"/>
      <c r="G43" s="177"/>
      <c r="H43" s="177"/>
      <c r="I43" s="177"/>
      <c r="J43" s="177"/>
    </row>
    <row r="44" spans="1:10">
      <c r="C44" s="177"/>
      <c r="D44" s="177"/>
      <c r="E44" s="177"/>
      <c r="F44" s="177"/>
      <c r="G44" s="177"/>
      <c r="H44" s="177"/>
      <c r="I44" s="177"/>
      <c r="J44" s="177"/>
    </row>
  </sheetData>
  <mergeCells count="32">
    <mergeCell ref="A1:D1"/>
    <mergeCell ref="A2:D2"/>
    <mergeCell ref="A3:B3"/>
    <mergeCell ref="A5:J5"/>
    <mergeCell ref="A6:J6"/>
    <mergeCell ref="A7:J7"/>
    <mergeCell ref="A8:J8"/>
    <mergeCell ref="J17:J18"/>
    <mergeCell ref="A9:J9"/>
    <mergeCell ref="A10:J10"/>
    <mergeCell ref="A11:J11"/>
    <mergeCell ref="A12:J12"/>
    <mergeCell ref="A14:J14"/>
    <mergeCell ref="C15:E15"/>
    <mergeCell ref="A17:A18"/>
    <mergeCell ref="B17:B18"/>
    <mergeCell ref="C17:C18"/>
    <mergeCell ref="D17:H17"/>
    <mergeCell ref="I17:I18"/>
    <mergeCell ref="A42:C42"/>
    <mergeCell ref="E42:F42"/>
    <mergeCell ref="H42:J42"/>
    <mergeCell ref="A37:B37"/>
    <mergeCell ref="A38:C38"/>
    <mergeCell ref="E38:F38"/>
    <mergeCell ref="H38:J38"/>
    <mergeCell ref="A39:C39"/>
    <mergeCell ref="E39:F39"/>
    <mergeCell ref="H39:J39"/>
    <mergeCell ref="A41:C41"/>
    <mergeCell ref="E41:F41"/>
    <mergeCell ref="H41:J41"/>
  </mergeCells>
  <phoneticPr fontId="12" type="noConversion"/>
  <pageMargins left="0.75" right="0.75" top="1" bottom="1" header="0.5" footer="0.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107"/>
  <sheetViews>
    <sheetView showGridLines="0" view="pageBreakPreview" topLeftCell="A19" zoomScaleSheetLayoutView="100" workbookViewId="0">
      <selection activeCell="G32" sqref="G32"/>
    </sheetView>
  </sheetViews>
  <sheetFormatPr defaultRowHeight="12.75"/>
  <cols>
    <col min="1" max="1" width="5.85546875" style="220" customWidth="1"/>
    <col min="2" max="3" width="1.28515625" style="221" customWidth="1"/>
    <col min="4" max="4" width="2.7109375" style="221" customWidth="1"/>
    <col min="5" max="5" width="27.140625" style="221" customWidth="1"/>
    <col min="6" max="6" width="8.28515625" style="265" customWidth="1"/>
    <col min="7" max="7" width="10.5703125" style="220" customWidth="1"/>
    <col min="8" max="8" width="13.28515625" style="220" customWidth="1"/>
    <col min="9" max="9" width="10.7109375" style="220" customWidth="1"/>
    <col min="10" max="10" width="10.85546875" style="220" customWidth="1"/>
    <col min="11" max="11" width="11.85546875" style="220" customWidth="1"/>
    <col min="12" max="12" width="10.7109375" style="220" customWidth="1"/>
    <col min="13" max="16384" width="9.140625" style="220"/>
  </cols>
  <sheetData>
    <row r="1" spans="1:12" ht="12.75" customHeight="1">
      <c r="A1" s="666" t="s">
        <v>717</v>
      </c>
      <c r="B1" s="666"/>
      <c r="C1" s="666"/>
      <c r="D1" s="666"/>
      <c r="E1" s="666"/>
      <c r="G1" s="266"/>
      <c r="I1" s="222"/>
      <c r="J1" s="266"/>
      <c r="K1" s="266"/>
    </row>
    <row r="2" spans="1:12" ht="12.75" customHeight="1">
      <c r="A2" s="559" t="s">
        <v>716</v>
      </c>
      <c r="B2" s="559"/>
      <c r="C2" s="559"/>
      <c r="D2" s="559"/>
      <c r="E2" s="559"/>
      <c r="G2" s="223"/>
      <c r="I2" s="267" t="s">
        <v>261</v>
      </c>
      <c r="J2" s="223"/>
      <c r="K2" s="223"/>
    </row>
    <row r="3" spans="1:12">
      <c r="A3" s="618" t="s">
        <v>498</v>
      </c>
      <c r="B3" s="618"/>
      <c r="C3" s="492"/>
      <c r="D3" s="492"/>
      <c r="G3" s="223"/>
      <c r="I3" s="267" t="s">
        <v>484</v>
      </c>
      <c r="K3" s="223"/>
    </row>
    <row r="5" spans="1:12" ht="12.75" customHeight="1">
      <c r="A5" s="667" t="s">
        <v>698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</row>
    <row r="6" spans="1:12" ht="16.5" customHeight="1">
      <c r="A6" s="667"/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</row>
    <row r="7" spans="1:12" ht="12.75" customHeight="1">
      <c r="A7" s="667" t="str">
        <f>+'2_VSAFAS_2p'!A7:G7</f>
        <v>Kazlų Rūdos Saulės mokykla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7"/>
    </row>
    <row r="8" spans="1:12" ht="12.75" customHeight="1">
      <c r="A8" s="621" t="s">
        <v>514</v>
      </c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</row>
    <row r="9" spans="1:12" ht="12.75" customHeight="1">
      <c r="A9" s="621" t="s">
        <v>600</v>
      </c>
      <c r="B9" s="621"/>
      <c r="C9" s="621"/>
      <c r="D9" s="621"/>
      <c r="E9" s="621"/>
      <c r="F9" s="621"/>
      <c r="G9" s="621"/>
      <c r="H9" s="621"/>
      <c r="I9" s="621"/>
      <c r="J9" s="621"/>
      <c r="K9" s="621"/>
      <c r="L9" s="621"/>
    </row>
    <row r="10" spans="1:12" ht="12.75" customHeight="1">
      <c r="A10" s="651" t="s">
        <v>333</v>
      </c>
      <c r="B10" s="651"/>
      <c r="C10" s="651"/>
      <c r="D10" s="651"/>
      <c r="E10" s="651"/>
      <c r="F10" s="651"/>
      <c r="G10" s="651"/>
      <c r="H10" s="651"/>
      <c r="I10" s="651"/>
      <c r="J10" s="651"/>
      <c r="K10" s="651"/>
      <c r="L10" s="651"/>
    </row>
    <row r="11" spans="1:12">
      <c r="A11" s="651"/>
      <c r="B11" s="651"/>
      <c r="C11" s="651"/>
      <c r="D11" s="651"/>
      <c r="E11" s="651"/>
      <c r="F11" s="651"/>
      <c r="G11" s="651"/>
      <c r="H11" s="651"/>
      <c r="I11" s="651"/>
      <c r="J11" s="651"/>
      <c r="K11" s="651"/>
      <c r="L11" s="651"/>
    </row>
    <row r="12" spans="1:12">
      <c r="A12" s="620"/>
      <c r="B12" s="678"/>
      <c r="C12" s="678"/>
      <c r="D12" s="678"/>
      <c r="E12" s="678"/>
      <c r="F12" s="678"/>
    </row>
    <row r="13" spans="1:12" ht="15.75" customHeight="1">
      <c r="A13" s="667" t="s">
        <v>262</v>
      </c>
      <c r="B13" s="667"/>
      <c r="C13" s="667"/>
      <c r="D13" s="667"/>
      <c r="E13" s="667"/>
      <c r="F13" s="667"/>
      <c r="G13" s="667"/>
      <c r="H13" s="667"/>
      <c r="I13" s="667"/>
      <c r="J13" s="667"/>
      <c r="K13" s="667"/>
      <c r="L13" s="667"/>
    </row>
    <row r="14" spans="1:12" ht="12.75" customHeight="1">
      <c r="A14" s="667" t="str">
        <f>+'2_VSAFAS_2p'!A14:G14</f>
        <v>PAGAL 2018 M. GRUODŽIO 31D. DUOMENIS</v>
      </c>
      <c r="B14" s="667"/>
      <c r="C14" s="667"/>
      <c r="D14" s="667"/>
      <c r="E14" s="667"/>
      <c r="F14" s="667"/>
      <c r="G14" s="667"/>
      <c r="H14" s="667"/>
      <c r="I14" s="667"/>
      <c r="J14" s="667"/>
      <c r="K14" s="667"/>
      <c r="L14" s="667"/>
    </row>
    <row r="15" spans="1:12">
      <c r="A15" s="224"/>
      <c r="B15" s="225"/>
      <c r="C15" s="225"/>
      <c r="D15" s="225"/>
      <c r="E15" s="225"/>
      <c r="F15" s="225"/>
      <c r="G15" s="228"/>
      <c r="H15" s="228"/>
      <c r="I15" s="228"/>
      <c r="J15" s="228"/>
      <c r="K15" s="228"/>
    </row>
    <row r="16" spans="1:12" ht="12.75" customHeight="1">
      <c r="A16" s="621" t="str">
        <f>+'2_VSAFAS_2p'!A16:G16</f>
        <v>2019-03-14  Nr. 1</v>
      </c>
      <c r="B16" s="621"/>
      <c r="C16" s="621"/>
      <c r="D16" s="621"/>
      <c r="E16" s="621"/>
      <c r="F16" s="621"/>
      <c r="G16" s="621"/>
      <c r="H16" s="621"/>
      <c r="I16" s="621"/>
      <c r="J16" s="621"/>
      <c r="K16" s="621"/>
      <c r="L16" s="621"/>
    </row>
    <row r="17" spans="1:12" ht="12.75" customHeight="1">
      <c r="A17" s="621" t="s">
        <v>516</v>
      </c>
      <c r="B17" s="621"/>
      <c r="C17" s="621"/>
      <c r="D17" s="621"/>
      <c r="E17" s="621"/>
      <c r="F17" s="621"/>
      <c r="G17" s="621"/>
      <c r="H17" s="621"/>
      <c r="I17" s="621"/>
      <c r="J17" s="621"/>
      <c r="K17" s="621"/>
      <c r="L17" s="621"/>
    </row>
    <row r="18" spans="1:12" ht="12.75" customHeight="1">
      <c r="A18" s="224"/>
      <c r="B18" s="226"/>
      <c r="C18" s="226"/>
      <c r="D18" s="226"/>
      <c r="E18" s="226"/>
      <c r="F18" s="649" t="s">
        <v>687</v>
      </c>
      <c r="G18" s="649"/>
      <c r="H18" s="649"/>
      <c r="I18" s="649"/>
      <c r="J18" s="649"/>
      <c r="K18" s="649"/>
      <c r="L18" s="649"/>
    </row>
    <row r="19" spans="1:12" ht="24.95" customHeight="1">
      <c r="A19" s="670" t="s">
        <v>480</v>
      </c>
      <c r="B19" s="672" t="s">
        <v>517</v>
      </c>
      <c r="C19" s="673"/>
      <c r="D19" s="673"/>
      <c r="E19" s="674"/>
      <c r="F19" s="668" t="s">
        <v>518</v>
      </c>
      <c r="G19" s="646" t="s">
        <v>647</v>
      </c>
      <c r="H19" s="647"/>
      <c r="I19" s="648"/>
      <c r="J19" s="646" t="s">
        <v>648</v>
      </c>
      <c r="K19" s="647"/>
      <c r="L19" s="648"/>
    </row>
    <row r="20" spans="1:12" ht="38.25">
      <c r="A20" s="671"/>
      <c r="B20" s="675"/>
      <c r="C20" s="676"/>
      <c r="D20" s="676"/>
      <c r="E20" s="677"/>
      <c r="F20" s="669"/>
      <c r="G20" s="231" t="s">
        <v>299</v>
      </c>
      <c r="H20" s="231" t="s">
        <v>300</v>
      </c>
      <c r="I20" s="269" t="s">
        <v>244</v>
      </c>
      <c r="J20" s="231" t="s">
        <v>299</v>
      </c>
      <c r="K20" s="231" t="s">
        <v>301</v>
      </c>
      <c r="L20" s="269" t="s">
        <v>244</v>
      </c>
    </row>
    <row r="21" spans="1:12" ht="12.75" customHeight="1">
      <c r="A21" s="229">
        <v>1</v>
      </c>
      <c r="B21" s="631">
        <v>2</v>
      </c>
      <c r="C21" s="632"/>
      <c r="D21" s="632"/>
      <c r="E21" s="633"/>
      <c r="F21" s="230" t="s">
        <v>263</v>
      </c>
      <c r="G21" s="231">
        <v>4</v>
      </c>
      <c r="H21" s="231">
        <v>5</v>
      </c>
      <c r="I21" s="231">
        <v>6</v>
      </c>
      <c r="J21" s="270">
        <v>7</v>
      </c>
      <c r="K21" s="270">
        <v>8</v>
      </c>
      <c r="L21" s="270">
        <v>9</v>
      </c>
    </row>
    <row r="22" spans="1:12" s="221" customFormat="1" ht="24.95" customHeight="1">
      <c r="A22" s="231" t="s">
        <v>521</v>
      </c>
      <c r="B22" s="652" t="s">
        <v>264</v>
      </c>
      <c r="C22" s="653"/>
      <c r="D22" s="654"/>
      <c r="E22" s="655"/>
      <c r="F22" s="232"/>
      <c r="G22" s="463">
        <f>+G76</f>
        <v>15350.64</v>
      </c>
      <c r="H22" s="463">
        <f t="shared" ref="H22:L22" si="0">+H76</f>
        <v>0</v>
      </c>
      <c r="I22" s="463">
        <f t="shared" si="0"/>
        <v>15350.64</v>
      </c>
      <c r="J22" s="463">
        <f t="shared" si="0"/>
        <v>286.93000000000006</v>
      </c>
      <c r="K22" s="463">
        <f t="shared" si="0"/>
        <v>0</v>
      </c>
      <c r="L22" s="463">
        <f t="shared" si="0"/>
        <v>286.93000000000006</v>
      </c>
    </row>
    <row r="23" spans="1:12" s="221" customFormat="1" ht="12.75" customHeight="1">
      <c r="A23" s="233" t="s">
        <v>523</v>
      </c>
      <c r="B23" s="234" t="s">
        <v>265</v>
      </c>
      <c r="C23" s="272"/>
      <c r="D23" s="235"/>
      <c r="E23" s="236"/>
      <c r="F23" s="232"/>
      <c r="G23" s="460">
        <f>+G24+G31+G32+G33+G34</f>
        <v>614929.94000000018</v>
      </c>
      <c r="H23" s="460">
        <f t="shared" ref="H23:L23" si="1">+H24+H31+H32+H33+H34</f>
        <v>0</v>
      </c>
      <c r="I23" s="460">
        <f t="shared" si="1"/>
        <v>614929.94000000018</v>
      </c>
      <c r="J23" s="460">
        <f t="shared" si="1"/>
        <v>572942.74</v>
      </c>
      <c r="K23" s="460">
        <f t="shared" si="1"/>
        <v>0</v>
      </c>
      <c r="L23" s="460">
        <f t="shared" si="1"/>
        <v>572942.74</v>
      </c>
    </row>
    <row r="24" spans="1:12" s="221" customFormat="1" ht="25.5" customHeight="1">
      <c r="A24" s="233" t="s">
        <v>191</v>
      </c>
      <c r="B24" s="656" t="s">
        <v>266</v>
      </c>
      <c r="C24" s="657"/>
      <c r="D24" s="657"/>
      <c r="E24" s="658"/>
      <c r="F24" s="255"/>
      <c r="G24" s="459">
        <f>+G25+G26+G27+G28</f>
        <v>603659.00000000012</v>
      </c>
      <c r="H24" s="459">
        <f t="shared" ref="H24:I24" si="2">+H25+H26+H27+H28</f>
        <v>0</v>
      </c>
      <c r="I24" s="459">
        <f t="shared" si="2"/>
        <v>603659.00000000012</v>
      </c>
      <c r="J24" s="459">
        <f>+J25+J26+J27+J28</f>
        <v>566878.91999999993</v>
      </c>
      <c r="K24" s="459">
        <f t="shared" ref="K24" si="3">+K25+K26+K27+K28</f>
        <v>0</v>
      </c>
      <c r="L24" s="459">
        <f t="shared" ref="L24" si="4">+L25+L26+L27+L28</f>
        <v>566878.91999999993</v>
      </c>
    </row>
    <row r="25" spans="1:12" s="221" customFormat="1" ht="12.75" customHeight="1">
      <c r="A25" s="237" t="s">
        <v>302</v>
      </c>
      <c r="B25" s="242"/>
      <c r="C25" s="273"/>
      <c r="D25" s="238" t="s">
        <v>267</v>
      </c>
      <c r="E25" s="239"/>
      <c r="F25" s="240"/>
      <c r="G25" s="461">
        <v>579038.92000000004</v>
      </c>
      <c r="H25" s="461"/>
      <c r="I25" s="461">
        <f>+G25</f>
        <v>579038.92000000004</v>
      </c>
      <c r="J25" s="461">
        <v>559310.46</v>
      </c>
      <c r="K25" s="461"/>
      <c r="L25" s="461">
        <f>+J25</f>
        <v>559310.46</v>
      </c>
    </row>
    <row r="26" spans="1:12" s="221" customFormat="1" ht="12.75" customHeight="1">
      <c r="A26" s="237" t="s">
        <v>303</v>
      </c>
      <c r="B26" s="242"/>
      <c r="C26" s="273"/>
      <c r="D26" s="238" t="s">
        <v>558</v>
      </c>
      <c r="E26" s="243"/>
      <c r="F26" s="244"/>
      <c r="G26" s="461">
        <v>4783.0600000000004</v>
      </c>
      <c r="H26" s="461"/>
      <c r="I26" s="461">
        <f>+G26</f>
        <v>4783.0600000000004</v>
      </c>
      <c r="J26" s="461">
        <v>5684.08</v>
      </c>
      <c r="K26" s="461"/>
      <c r="L26" s="461">
        <f t="shared" ref="L26:L78" si="5">+J26</f>
        <v>5684.08</v>
      </c>
    </row>
    <row r="27" spans="1:12" s="221" customFormat="1" ht="27" customHeight="1">
      <c r="A27" s="237" t="s">
        <v>304</v>
      </c>
      <c r="B27" s="242"/>
      <c r="C27" s="273"/>
      <c r="D27" s="622" t="s">
        <v>305</v>
      </c>
      <c r="E27" s="623"/>
      <c r="F27" s="244"/>
      <c r="G27" s="461">
        <v>17648</v>
      </c>
      <c r="H27" s="461"/>
      <c r="I27" s="461">
        <f>+G27</f>
        <v>17648</v>
      </c>
      <c r="J27" s="461"/>
      <c r="K27" s="461"/>
      <c r="L27" s="461">
        <f t="shared" si="5"/>
        <v>0</v>
      </c>
    </row>
    <row r="28" spans="1:12" s="221" customFormat="1" ht="12.75" customHeight="1">
      <c r="A28" s="237" t="s">
        <v>306</v>
      </c>
      <c r="B28" s="242"/>
      <c r="C28" s="238" t="s">
        <v>561</v>
      </c>
      <c r="D28" s="274"/>
      <c r="E28" s="275"/>
      <c r="F28" s="245"/>
      <c r="G28" s="461">
        <v>2189.02</v>
      </c>
      <c r="H28" s="461"/>
      <c r="I28" s="461">
        <f t="shared" ref="I28:I78" si="6">+G28</f>
        <v>2189.02</v>
      </c>
      <c r="J28" s="461">
        <v>1884.38</v>
      </c>
      <c r="K28" s="461"/>
      <c r="L28" s="461">
        <f t="shared" si="5"/>
        <v>1884.38</v>
      </c>
    </row>
    <row r="29" spans="1:12" s="221" customFormat="1" ht="12.75" customHeight="1">
      <c r="A29" s="246" t="s">
        <v>192</v>
      </c>
      <c r="B29" s="247"/>
      <c r="C29" s="273" t="s">
        <v>268</v>
      </c>
      <c r="D29" s="276"/>
      <c r="E29" s="275"/>
      <c r="F29" s="250"/>
      <c r="G29" s="459"/>
      <c r="H29" s="459"/>
      <c r="I29" s="461">
        <f t="shared" si="6"/>
        <v>0</v>
      </c>
      <c r="J29" s="459"/>
      <c r="K29" s="459"/>
      <c r="L29" s="461">
        <f t="shared" si="5"/>
        <v>0</v>
      </c>
    </row>
    <row r="30" spans="1:12" s="221" customFormat="1" ht="12.75" customHeight="1">
      <c r="A30" s="277" t="s">
        <v>307</v>
      </c>
      <c r="B30" s="242"/>
      <c r="C30" s="278" t="s">
        <v>269</v>
      </c>
      <c r="D30" s="279"/>
      <c r="E30" s="260"/>
      <c r="F30" s="250"/>
      <c r="G30" s="459"/>
      <c r="H30" s="459"/>
      <c r="I30" s="461">
        <f t="shared" si="6"/>
        <v>0</v>
      </c>
      <c r="J30" s="459"/>
      <c r="K30" s="459"/>
      <c r="L30" s="461">
        <f t="shared" si="5"/>
        <v>0</v>
      </c>
    </row>
    <row r="31" spans="1:12" s="221" customFormat="1" ht="12.75" customHeight="1">
      <c r="A31" s="246" t="s">
        <v>196</v>
      </c>
      <c r="B31" s="247"/>
      <c r="C31" s="248" t="s">
        <v>308</v>
      </c>
      <c r="D31" s="248"/>
      <c r="E31" s="249"/>
      <c r="F31" s="250"/>
      <c r="G31" s="459">
        <v>5485.13</v>
      </c>
      <c r="H31" s="459"/>
      <c r="I31" s="461">
        <f t="shared" si="6"/>
        <v>5485.13</v>
      </c>
      <c r="J31" s="459">
        <v>752.8</v>
      </c>
      <c r="K31" s="459"/>
      <c r="L31" s="461">
        <f t="shared" si="5"/>
        <v>752.8</v>
      </c>
    </row>
    <row r="32" spans="1:12" s="221" customFormat="1" ht="12.75" customHeight="1">
      <c r="A32" s="246" t="s">
        <v>270</v>
      </c>
      <c r="B32" s="247"/>
      <c r="C32" s="248" t="s">
        <v>309</v>
      </c>
      <c r="D32" s="280"/>
      <c r="E32" s="281"/>
      <c r="F32" s="250"/>
      <c r="G32" s="459">
        <v>5165.04</v>
      </c>
      <c r="H32" s="459"/>
      <c r="I32" s="461">
        <f t="shared" si="6"/>
        <v>5165.04</v>
      </c>
      <c r="J32" s="459"/>
      <c r="K32" s="459"/>
      <c r="L32" s="461">
        <f t="shared" si="5"/>
        <v>0</v>
      </c>
    </row>
    <row r="33" spans="1:12" s="221" customFormat="1" ht="12.75" customHeight="1">
      <c r="A33" s="246" t="s">
        <v>272</v>
      </c>
      <c r="B33" s="247"/>
      <c r="C33" s="248" t="s">
        <v>271</v>
      </c>
      <c r="D33" s="248"/>
      <c r="E33" s="249"/>
      <c r="F33" s="250"/>
      <c r="G33" s="459"/>
      <c r="H33" s="459"/>
      <c r="I33" s="461">
        <f t="shared" si="6"/>
        <v>0</v>
      </c>
      <c r="J33" s="459"/>
      <c r="K33" s="459"/>
      <c r="L33" s="461">
        <f t="shared" si="5"/>
        <v>0</v>
      </c>
    </row>
    <row r="34" spans="1:12" s="221" customFormat="1" ht="12.75" customHeight="1">
      <c r="A34" s="246" t="s">
        <v>310</v>
      </c>
      <c r="B34" s="247"/>
      <c r="C34" s="248" t="s">
        <v>273</v>
      </c>
      <c r="D34" s="248"/>
      <c r="E34" s="249"/>
      <c r="F34" s="250"/>
      <c r="G34" s="459">
        <v>620.77</v>
      </c>
      <c r="H34" s="459"/>
      <c r="I34" s="461">
        <f t="shared" si="6"/>
        <v>620.77</v>
      </c>
      <c r="J34" s="459">
        <v>5311.02</v>
      </c>
      <c r="K34" s="459"/>
      <c r="L34" s="461">
        <f t="shared" si="5"/>
        <v>5311.02</v>
      </c>
    </row>
    <row r="35" spans="1:12" s="221" customFormat="1" ht="12.75" customHeight="1">
      <c r="A35" s="233" t="s">
        <v>525</v>
      </c>
      <c r="B35" s="251" t="s">
        <v>274</v>
      </c>
      <c r="C35" s="252"/>
      <c r="D35" s="252"/>
      <c r="E35" s="253"/>
      <c r="F35" s="250"/>
      <c r="G35" s="460">
        <f>SUM(G36:G40)</f>
        <v>-5493.26</v>
      </c>
      <c r="H35" s="460">
        <f t="shared" ref="H35:L35" si="7">SUM(H36:H40)</f>
        <v>0</v>
      </c>
      <c r="I35" s="460">
        <f t="shared" si="7"/>
        <v>-5493.26</v>
      </c>
      <c r="J35" s="460">
        <f t="shared" si="7"/>
        <v>-752.8</v>
      </c>
      <c r="K35" s="460">
        <f t="shared" si="7"/>
        <v>0</v>
      </c>
      <c r="L35" s="460">
        <f t="shared" si="7"/>
        <v>-752.8</v>
      </c>
    </row>
    <row r="36" spans="1:12" s="221" customFormat="1" ht="12.75" customHeight="1">
      <c r="A36" s="246" t="s">
        <v>570</v>
      </c>
      <c r="B36" s="247"/>
      <c r="C36" s="254" t="s">
        <v>275</v>
      </c>
      <c r="D36" s="254"/>
      <c r="E36" s="255"/>
      <c r="F36" s="256"/>
      <c r="G36" s="459">
        <v>-272.18</v>
      </c>
      <c r="H36" s="459"/>
      <c r="I36" s="461">
        <f t="shared" si="6"/>
        <v>-272.18</v>
      </c>
      <c r="J36" s="459"/>
      <c r="K36" s="459"/>
      <c r="L36" s="461">
        <f t="shared" si="5"/>
        <v>0</v>
      </c>
    </row>
    <row r="37" spans="1:12" s="221" customFormat="1" ht="12.75" customHeight="1">
      <c r="A37" s="246" t="s">
        <v>572</v>
      </c>
      <c r="B37" s="247"/>
      <c r="C37" s="254" t="s">
        <v>276</v>
      </c>
      <c r="D37" s="254"/>
      <c r="E37" s="255"/>
      <c r="F37" s="256"/>
      <c r="G37" s="459">
        <v>-5221.08</v>
      </c>
      <c r="H37" s="459"/>
      <c r="I37" s="461">
        <f t="shared" si="6"/>
        <v>-5221.08</v>
      </c>
      <c r="J37" s="459">
        <v>-752.8</v>
      </c>
      <c r="K37" s="459"/>
      <c r="L37" s="461">
        <f t="shared" si="5"/>
        <v>-752.8</v>
      </c>
    </row>
    <row r="38" spans="1:12" s="221" customFormat="1" ht="24.75" customHeight="1">
      <c r="A38" s="246" t="s">
        <v>236</v>
      </c>
      <c r="B38" s="247"/>
      <c r="C38" s="640" t="s">
        <v>277</v>
      </c>
      <c r="D38" s="641"/>
      <c r="E38" s="642"/>
      <c r="F38" s="256"/>
      <c r="G38" s="459"/>
      <c r="H38" s="459"/>
      <c r="I38" s="461">
        <f t="shared" si="6"/>
        <v>0</v>
      </c>
      <c r="J38" s="459"/>
      <c r="K38" s="459"/>
      <c r="L38" s="461">
        <f t="shared" si="5"/>
        <v>0</v>
      </c>
    </row>
    <row r="39" spans="1:12" s="221" customFormat="1" ht="12.75" customHeight="1">
      <c r="A39" s="246" t="s">
        <v>576</v>
      </c>
      <c r="B39" s="247"/>
      <c r="C39" s="273" t="s">
        <v>311</v>
      </c>
      <c r="D39" s="243"/>
      <c r="E39" s="239"/>
      <c r="F39" s="256"/>
      <c r="G39" s="459"/>
      <c r="H39" s="459"/>
      <c r="I39" s="461">
        <f t="shared" si="6"/>
        <v>0</v>
      </c>
      <c r="J39" s="459"/>
      <c r="K39" s="459"/>
      <c r="L39" s="461">
        <f t="shared" si="5"/>
        <v>0</v>
      </c>
    </row>
    <row r="40" spans="1:12" s="221" customFormat="1" ht="15.75" customHeight="1">
      <c r="A40" s="246" t="s">
        <v>334</v>
      </c>
      <c r="B40" s="247"/>
      <c r="C40" s="622" t="s">
        <v>312</v>
      </c>
      <c r="D40" s="625"/>
      <c r="E40" s="626"/>
      <c r="F40" s="256"/>
      <c r="G40" s="459"/>
      <c r="H40" s="459"/>
      <c r="I40" s="461">
        <f t="shared" si="6"/>
        <v>0</v>
      </c>
      <c r="J40" s="459"/>
      <c r="K40" s="459"/>
      <c r="L40" s="461">
        <f t="shared" si="5"/>
        <v>0</v>
      </c>
    </row>
    <row r="41" spans="1:12" s="221" customFormat="1" ht="12.75" customHeight="1">
      <c r="A41" s="246" t="s">
        <v>335</v>
      </c>
      <c r="B41" s="247"/>
      <c r="C41" s="254" t="s">
        <v>278</v>
      </c>
      <c r="D41" s="254"/>
      <c r="E41" s="255"/>
      <c r="F41" s="256"/>
      <c r="G41" s="459"/>
      <c r="H41" s="459"/>
      <c r="I41" s="461">
        <f t="shared" si="6"/>
        <v>0</v>
      </c>
      <c r="J41" s="459"/>
      <c r="K41" s="459"/>
      <c r="L41" s="461">
        <f t="shared" si="5"/>
        <v>0</v>
      </c>
    </row>
    <row r="42" spans="1:12" s="221" customFormat="1" ht="12.75" customHeight="1">
      <c r="A42" s="233" t="s">
        <v>527</v>
      </c>
      <c r="B42" s="251" t="s">
        <v>279</v>
      </c>
      <c r="C42" s="252"/>
      <c r="D42" s="252"/>
      <c r="E42" s="253"/>
      <c r="F42" s="250"/>
      <c r="G42" s="460">
        <f>+G43+G44+G45+G46+G47+G48+G49+G50+G51+G52+G53+G54</f>
        <v>-594086.03999999992</v>
      </c>
      <c r="H42" s="460">
        <f t="shared" ref="H42:L42" si="8">+H43+H44+H45+H46+H47+H48+H49+H50+H51+H52+H53+H54</f>
        <v>0</v>
      </c>
      <c r="I42" s="460">
        <f t="shared" si="8"/>
        <v>-594086.03999999992</v>
      </c>
      <c r="J42" s="460">
        <f t="shared" si="8"/>
        <v>-571903.01</v>
      </c>
      <c r="K42" s="460">
        <f t="shared" si="8"/>
        <v>0</v>
      </c>
      <c r="L42" s="460">
        <f t="shared" si="8"/>
        <v>-571903.01</v>
      </c>
    </row>
    <row r="43" spans="1:12" s="221" customFormat="1" ht="12.75" customHeight="1">
      <c r="A43" s="237" t="s">
        <v>539</v>
      </c>
      <c r="B43" s="242"/>
      <c r="C43" s="273" t="s">
        <v>313</v>
      </c>
      <c r="D43" s="271"/>
      <c r="E43" s="271"/>
      <c r="F43" s="258"/>
      <c r="G43" s="459">
        <v>-486137.13</v>
      </c>
      <c r="H43" s="459"/>
      <c r="I43" s="461">
        <f t="shared" si="6"/>
        <v>-486137.13</v>
      </c>
      <c r="J43" s="459">
        <v>-463338.25</v>
      </c>
      <c r="K43" s="459"/>
      <c r="L43" s="461">
        <f t="shared" si="5"/>
        <v>-463338.25</v>
      </c>
    </row>
    <row r="44" spans="1:12" s="221" customFormat="1" ht="12.75" customHeight="1">
      <c r="A44" s="237" t="s">
        <v>541</v>
      </c>
      <c r="B44" s="242"/>
      <c r="C44" s="238" t="s">
        <v>314</v>
      </c>
      <c r="D44" s="243"/>
      <c r="E44" s="243"/>
      <c r="F44" s="258"/>
      <c r="G44" s="459">
        <v>-35380.400000000001</v>
      </c>
      <c r="H44" s="459"/>
      <c r="I44" s="461">
        <f t="shared" si="6"/>
        <v>-35380.400000000001</v>
      </c>
      <c r="J44" s="459">
        <v>-37100</v>
      </c>
      <c r="K44" s="459"/>
      <c r="L44" s="461">
        <f t="shared" si="5"/>
        <v>-37100</v>
      </c>
    </row>
    <row r="45" spans="1:12" s="221" customFormat="1" ht="12.75" customHeight="1">
      <c r="A45" s="237" t="s">
        <v>543</v>
      </c>
      <c r="B45" s="242"/>
      <c r="C45" s="238" t="s">
        <v>315</v>
      </c>
      <c r="D45" s="243"/>
      <c r="E45" s="243"/>
      <c r="F45" s="258"/>
      <c r="G45" s="459">
        <v>-1906.97</v>
      </c>
      <c r="H45" s="459"/>
      <c r="I45" s="461">
        <f t="shared" si="6"/>
        <v>-1906.97</v>
      </c>
      <c r="J45" s="459">
        <v>-700</v>
      </c>
      <c r="K45" s="459"/>
      <c r="L45" s="461">
        <f t="shared" si="5"/>
        <v>-700</v>
      </c>
    </row>
    <row r="46" spans="1:12" s="221" customFormat="1" ht="12.75" customHeight="1">
      <c r="A46" s="237" t="s">
        <v>545</v>
      </c>
      <c r="B46" s="242"/>
      <c r="C46" s="238" t="s">
        <v>316</v>
      </c>
      <c r="D46" s="243"/>
      <c r="E46" s="243"/>
      <c r="F46" s="258"/>
      <c r="G46" s="459">
        <v>-20441.22</v>
      </c>
      <c r="H46" s="459"/>
      <c r="I46" s="461">
        <f t="shared" si="6"/>
        <v>-20441.22</v>
      </c>
      <c r="J46" s="459">
        <v>-19052.8</v>
      </c>
      <c r="K46" s="459"/>
      <c r="L46" s="461">
        <f t="shared" si="5"/>
        <v>-19052.8</v>
      </c>
    </row>
    <row r="47" spans="1:12" s="221" customFormat="1" ht="12.75" customHeight="1">
      <c r="A47" s="237" t="s">
        <v>547</v>
      </c>
      <c r="B47" s="242"/>
      <c r="C47" s="238" t="s">
        <v>317</v>
      </c>
      <c r="D47" s="243"/>
      <c r="E47" s="243"/>
      <c r="F47" s="250"/>
      <c r="G47" s="459">
        <v>-1014.33</v>
      </c>
      <c r="H47" s="459"/>
      <c r="I47" s="461">
        <f t="shared" si="6"/>
        <v>-1014.33</v>
      </c>
      <c r="J47" s="459">
        <v>-1200</v>
      </c>
      <c r="K47" s="459"/>
      <c r="L47" s="461">
        <f t="shared" si="5"/>
        <v>-1200</v>
      </c>
    </row>
    <row r="48" spans="1:12" s="221" customFormat="1" ht="12.75" customHeight="1">
      <c r="A48" s="237" t="s">
        <v>549</v>
      </c>
      <c r="B48" s="242"/>
      <c r="C48" s="273" t="s">
        <v>336</v>
      </c>
      <c r="D48" s="271"/>
      <c r="E48" s="271"/>
      <c r="F48" s="250"/>
      <c r="G48" s="459"/>
      <c r="H48" s="459"/>
      <c r="I48" s="461">
        <f t="shared" si="6"/>
        <v>0</v>
      </c>
      <c r="J48" s="459">
        <v>-1900</v>
      </c>
      <c r="K48" s="459"/>
      <c r="L48" s="461">
        <f t="shared" si="5"/>
        <v>-1900</v>
      </c>
    </row>
    <row r="49" spans="1:12" s="221" customFormat="1" ht="12.75" customHeight="1">
      <c r="A49" s="237" t="s">
        <v>318</v>
      </c>
      <c r="B49" s="242"/>
      <c r="C49" s="282" t="s">
        <v>319</v>
      </c>
      <c r="D49" s="239"/>
      <c r="E49" s="239"/>
      <c r="F49" s="250"/>
      <c r="G49" s="459">
        <v>-38255.01</v>
      </c>
      <c r="H49" s="459"/>
      <c r="I49" s="461">
        <f t="shared" si="6"/>
        <v>-38255.01</v>
      </c>
      <c r="J49" s="459">
        <v>-41940.69</v>
      </c>
      <c r="K49" s="459"/>
      <c r="L49" s="461">
        <f t="shared" si="5"/>
        <v>-41940.69</v>
      </c>
    </row>
    <row r="50" spans="1:12" s="221" customFormat="1" ht="12.75" customHeight="1">
      <c r="A50" s="237" t="s">
        <v>320</v>
      </c>
      <c r="B50" s="242"/>
      <c r="C50" s="282" t="s">
        <v>280</v>
      </c>
      <c r="D50" s="239"/>
      <c r="E50" s="239"/>
      <c r="F50" s="250"/>
      <c r="G50" s="459"/>
      <c r="H50" s="459"/>
      <c r="I50" s="461">
        <f t="shared" si="6"/>
        <v>0</v>
      </c>
      <c r="J50" s="459"/>
      <c r="K50" s="459"/>
      <c r="L50" s="461">
        <f t="shared" si="5"/>
        <v>0</v>
      </c>
    </row>
    <row r="51" spans="1:12" s="221" customFormat="1" ht="12.75" customHeight="1">
      <c r="A51" s="237" t="s">
        <v>321</v>
      </c>
      <c r="B51" s="242"/>
      <c r="C51" s="282" t="s">
        <v>322</v>
      </c>
      <c r="D51" s="239"/>
      <c r="E51" s="239"/>
      <c r="F51" s="250"/>
      <c r="G51" s="459"/>
      <c r="H51" s="459"/>
      <c r="I51" s="461">
        <f t="shared" si="6"/>
        <v>0</v>
      </c>
      <c r="J51" s="459"/>
      <c r="K51" s="459"/>
      <c r="L51" s="461">
        <f t="shared" si="5"/>
        <v>0</v>
      </c>
    </row>
    <row r="52" spans="1:12" s="221" customFormat="1" ht="12.75" customHeight="1">
      <c r="A52" s="237" t="s">
        <v>323</v>
      </c>
      <c r="B52" s="242"/>
      <c r="C52" s="282" t="s">
        <v>281</v>
      </c>
      <c r="D52" s="239"/>
      <c r="E52" s="239"/>
      <c r="F52" s="250"/>
      <c r="G52" s="459">
        <v>-10950.98</v>
      </c>
      <c r="H52" s="459"/>
      <c r="I52" s="461">
        <f t="shared" si="6"/>
        <v>-10950.98</v>
      </c>
      <c r="J52" s="459">
        <v>-6671.27</v>
      </c>
      <c r="K52" s="459"/>
      <c r="L52" s="461">
        <f t="shared" si="5"/>
        <v>-6671.27</v>
      </c>
    </row>
    <row r="53" spans="1:12" s="221" customFormat="1" ht="12.75" customHeight="1">
      <c r="A53" s="237" t="s">
        <v>324</v>
      </c>
      <c r="B53" s="242"/>
      <c r="C53" s="282" t="s">
        <v>337</v>
      </c>
      <c r="D53" s="239"/>
      <c r="E53" s="239"/>
      <c r="F53" s="250"/>
      <c r="G53" s="459"/>
      <c r="H53" s="459"/>
      <c r="I53" s="461">
        <f t="shared" si="6"/>
        <v>0</v>
      </c>
      <c r="J53" s="459"/>
      <c r="K53" s="459"/>
      <c r="L53" s="461">
        <f t="shared" si="5"/>
        <v>0</v>
      </c>
    </row>
    <row r="54" spans="1:12" s="221" customFormat="1" ht="12.75" customHeight="1">
      <c r="A54" s="237" t="s">
        <v>325</v>
      </c>
      <c r="B54" s="242"/>
      <c r="C54" s="282" t="s">
        <v>283</v>
      </c>
      <c r="D54" s="239"/>
      <c r="E54" s="239"/>
      <c r="F54" s="250"/>
      <c r="G54" s="459"/>
      <c r="H54" s="459"/>
      <c r="I54" s="461">
        <f t="shared" si="6"/>
        <v>0</v>
      </c>
      <c r="J54" s="459"/>
      <c r="K54" s="459"/>
      <c r="L54" s="461">
        <f t="shared" si="5"/>
        <v>0</v>
      </c>
    </row>
    <row r="55" spans="1:12" s="221" customFormat="1" ht="24.95" customHeight="1">
      <c r="A55" s="231" t="s">
        <v>530</v>
      </c>
      <c r="B55" s="652" t="s">
        <v>284</v>
      </c>
      <c r="C55" s="653"/>
      <c r="D55" s="654"/>
      <c r="E55" s="655"/>
      <c r="F55" s="256"/>
      <c r="G55" s="459"/>
      <c r="H55" s="459"/>
      <c r="I55" s="461">
        <f t="shared" si="6"/>
        <v>0</v>
      </c>
      <c r="J55" s="459"/>
      <c r="K55" s="459"/>
      <c r="L55" s="461">
        <f t="shared" si="5"/>
        <v>0</v>
      </c>
    </row>
    <row r="56" spans="1:12" s="221" customFormat="1" ht="24.95" customHeight="1">
      <c r="A56" s="233" t="s">
        <v>523</v>
      </c>
      <c r="B56" s="639" t="s">
        <v>285</v>
      </c>
      <c r="C56" s="640"/>
      <c r="D56" s="640"/>
      <c r="E56" s="664"/>
      <c r="F56" s="250"/>
      <c r="G56" s="459"/>
      <c r="H56" s="459"/>
      <c r="I56" s="461">
        <f t="shared" si="6"/>
        <v>0</v>
      </c>
      <c r="J56" s="459"/>
      <c r="K56" s="459"/>
      <c r="L56" s="461">
        <f t="shared" si="5"/>
        <v>0</v>
      </c>
    </row>
    <row r="57" spans="1:12" s="221" customFormat="1" ht="24.95" customHeight="1">
      <c r="A57" s="233" t="s">
        <v>525</v>
      </c>
      <c r="B57" s="660" t="s">
        <v>286</v>
      </c>
      <c r="C57" s="661"/>
      <c r="D57" s="661"/>
      <c r="E57" s="662"/>
      <c r="F57" s="250"/>
      <c r="G57" s="459"/>
      <c r="H57" s="459"/>
      <c r="I57" s="461">
        <f t="shared" si="6"/>
        <v>0</v>
      </c>
      <c r="J57" s="459"/>
      <c r="K57" s="459"/>
      <c r="L57" s="461">
        <f t="shared" si="5"/>
        <v>0</v>
      </c>
    </row>
    <row r="58" spans="1:12" s="221" customFormat="1" ht="12.75" customHeight="1">
      <c r="A58" s="233" t="s">
        <v>527</v>
      </c>
      <c r="B58" s="660" t="s">
        <v>287</v>
      </c>
      <c r="C58" s="661"/>
      <c r="D58" s="654"/>
      <c r="E58" s="655"/>
      <c r="F58" s="250"/>
      <c r="G58" s="459"/>
      <c r="H58" s="459"/>
      <c r="I58" s="461">
        <f t="shared" si="6"/>
        <v>0</v>
      </c>
      <c r="J58" s="459"/>
      <c r="K58" s="459"/>
      <c r="L58" s="461">
        <f t="shared" si="5"/>
        <v>0</v>
      </c>
    </row>
    <row r="59" spans="1:12" s="241" customFormat="1" ht="12.75" customHeight="1">
      <c r="A59" s="259" t="s">
        <v>529</v>
      </c>
      <c r="B59" s="283" t="s">
        <v>288</v>
      </c>
      <c r="C59" s="284"/>
      <c r="D59" s="284"/>
      <c r="E59" s="285"/>
      <c r="F59" s="286"/>
      <c r="G59" s="461"/>
      <c r="H59" s="461"/>
      <c r="I59" s="461">
        <f t="shared" si="6"/>
        <v>0</v>
      </c>
      <c r="J59" s="461"/>
      <c r="K59" s="461"/>
      <c r="L59" s="461">
        <f t="shared" si="5"/>
        <v>0</v>
      </c>
    </row>
    <row r="60" spans="1:12" s="241" customFormat="1" ht="24.95" customHeight="1">
      <c r="A60" s="259" t="s">
        <v>297</v>
      </c>
      <c r="B60" s="624" t="s">
        <v>289</v>
      </c>
      <c r="C60" s="622"/>
      <c r="D60" s="628"/>
      <c r="E60" s="623"/>
      <c r="F60" s="286"/>
      <c r="G60" s="461"/>
      <c r="H60" s="461"/>
      <c r="I60" s="461">
        <f t="shared" si="6"/>
        <v>0</v>
      </c>
      <c r="J60" s="461"/>
      <c r="K60" s="461"/>
      <c r="L60" s="461">
        <f t="shared" si="5"/>
        <v>0</v>
      </c>
    </row>
    <row r="61" spans="1:12" s="438" customFormat="1" ht="24.95" customHeight="1">
      <c r="A61" s="259" t="s">
        <v>208</v>
      </c>
      <c r="B61" s="624" t="s">
        <v>330</v>
      </c>
      <c r="C61" s="622"/>
      <c r="D61" s="622"/>
      <c r="E61" s="665"/>
      <c r="F61" s="286"/>
      <c r="G61" s="461"/>
      <c r="H61" s="461"/>
      <c r="I61" s="461">
        <f t="shared" si="6"/>
        <v>0</v>
      </c>
      <c r="J61" s="461"/>
      <c r="K61" s="461"/>
      <c r="L61" s="461">
        <f t="shared" si="5"/>
        <v>0</v>
      </c>
    </row>
    <row r="62" spans="1:12" s="241" customFormat="1" ht="18.75" customHeight="1">
      <c r="A62" s="259" t="s">
        <v>211</v>
      </c>
      <c r="B62" s="624" t="s">
        <v>290</v>
      </c>
      <c r="C62" s="622"/>
      <c r="D62" s="625"/>
      <c r="E62" s="626"/>
      <c r="F62" s="286"/>
      <c r="G62" s="461"/>
      <c r="H62" s="461"/>
      <c r="I62" s="461">
        <f t="shared" si="6"/>
        <v>0</v>
      </c>
      <c r="J62" s="461"/>
      <c r="K62" s="461"/>
      <c r="L62" s="461">
        <f t="shared" si="5"/>
        <v>0</v>
      </c>
    </row>
    <row r="63" spans="1:12" s="241" customFormat="1" ht="24.95" customHeight="1">
      <c r="A63" s="229" t="s">
        <v>531</v>
      </c>
      <c r="B63" s="629" t="s">
        <v>291</v>
      </c>
      <c r="C63" s="630"/>
      <c r="D63" s="625"/>
      <c r="E63" s="626"/>
      <c r="F63" s="245"/>
      <c r="G63" s="461"/>
      <c r="H63" s="461"/>
      <c r="I63" s="461">
        <f t="shared" si="6"/>
        <v>0</v>
      </c>
      <c r="J63" s="461"/>
      <c r="K63" s="461"/>
      <c r="L63" s="461">
        <f t="shared" si="5"/>
        <v>0</v>
      </c>
    </row>
    <row r="64" spans="1:12" s="241" customFormat="1" ht="12.75" customHeight="1">
      <c r="A64" s="259" t="s">
        <v>523</v>
      </c>
      <c r="B64" s="287" t="s">
        <v>292</v>
      </c>
      <c r="C64" s="242"/>
      <c r="D64" s="242"/>
      <c r="E64" s="245"/>
      <c r="F64" s="245"/>
      <c r="G64" s="461"/>
      <c r="H64" s="461"/>
      <c r="I64" s="461">
        <f t="shared" si="6"/>
        <v>0</v>
      </c>
      <c r="J64" s="461"/>
      <c r="K64" s="461"/>
      <c r="L64" s="461">
        <f t="shared" si="5"/>
        <v>0</v>
      </c>
    </row>
    <row r="65" spans="1:12" s="241" customFormat="1" ht="12.75" customHeight="1">
      <c r="A65" s="259" t="s">
        <v>525</v>
      </c>
      <c r="B65" s="283" t="s">
        <v>298</v>
      </c>
      <c r="C65" s="288"/>
      <c r="D65" s="284"/>
      <c r="E65" s="285"/>
      <c r="F65" s="245"/>
      <c r="G65" s="461"/>
      <c r="H65" s="461"/>
      <c r="I65" s="461">
        <f t="shared" si="6"/>
        <v>0</v>
      </c>
      <c r="J65" s="461"/>
      <c r="K65" s="461"/>
      <c r="L65" s="461">
        <f t="shared" si="5"/>
        <v>0</v>
      </c>
    </row>
    <row r="66" spans="1:12" s="241" customFormat="1" ht="24.75" customHeight="1">
      <c r="A66" s="259" t="s">
        <v>527</v>
      </c>
      <c r="B66" s="624" t="s">
        <v>326</v>
      </c>
      <c r="C66" s="622"/>
      <c r="D66" s="625"/>
      <c r="E66" s="626"/>
      <c r="F66" s="245"/>
      <c r="G66" s="461"/>
      <c r="H66" s="461"/>
      <c r="I66" s="461">
        <f t="shared" si="6"/>
        <v>0</v>
      </c>
      <c r="J66" s="461"/>
      <c r="K66" s="461"/>
      <c r="L66" s="461">
        <f t="shared" si="5"/>
        <v>0</v>
      </c>
    </row>
    <row r="67" spans="1:12" s="241" customFormat="1" ht="30" customHeight="1">
      <c r="A67" s="259" t="s">
        <v>560</v>
      </c>
      <c r="B67" s="624" t="s">
        <v>338</v>
      </c>
      <c r="C67" s="627"/>
      <c r="D67" s="628"/>
      <c r="E67" s="623"/>
      <c r="F67" s="245"/>
      <c r="G67" s="461"/>
      <c r="H67" s="461"/>
      <c r="I67" s="461">
        <f t="shared" si="6"/>
        <v>0</v>
      </c>
      <c r="J67" s="461"/>
      <c r="K67" s="461"/>
      <c r="L67" s="461">
        <f t="shared" si="5"/>
        <v>0</v>
      </c>
    </row>
    <row r="68" spans="1:12" s="241" customFormat="1">
      <c r="A68" s="237" t="s">
        <v>634</v>
      </c>
      <c r="B68" s="289"/>
      <c r="C68" s="290"/>
      <c r="D68" s="238" t="s">
        <v>267</v>
      </c>
      <c r="E68" s="243"/>
      <c r="F68" s="286"/>
      <c r="G68" s="461"/>
      <c r="H68" s="461"/>
      <c r="I68" s="461">
        <f t="shared" si="6"/>
        <v>0</v>
      </c>
      <c r="J68" s="461"/>
      <c r="K68" s="461"/>
      <c r="L68" s="461">
        <f t="shared" si="5"/>
        <v>0</v>
      </c>
    </row>
    <row r="69" spans="1:12" s="241" customFormat="1" ht="12.75" customHeight="1">
      <c r="A69" s="237" t="s">
        <v>635</v>
      </c>
      <c r="B69" s="242"/>
      <c r="C69" s="291"/>
      <c r="D69" s="238" t="s">
        <v>558</v>
      </c>
      <c r="E69" s="243"/>
      <c r="F69" s="245"/>
      <c r="G69" s="461"/>
      <c r="H69" s="461"/>
      <c r="I69" s="461">
        <f t="shared" si="6"/>
        <v>0</v>
      </c>
      <c r="J69" s="461"/>
      <c r="K69" s="461"/>
      <c r="L69" s="461">
        <f t="shared" si="5"/>
        <v>0</v>
      </c>
    </row>
    <row r="70" spans="1:12" s="241" customFormat="1" ht="24.95" customHeight="1">
      <c r="A70" s="237" t="s">
        <v>327</v>
      </c>
      <c r="B70" s="242"/>
      <c r="C70" s="273"/>
      <c r="D70" s="622" t="s">
        <v>339</v>
      </c>
      <c r="E70" s="623"/>
      <c r="F70" s="292"/>
      <c r="G70" s="461"/>
      <c r="H70" s="461"/>
      <c r="I70" s="461">
        <f t="shared" si="6"/>
        <v>0</v>
      </c>
      <c r="J70" s="461"/>
      <c r="K70" s="461"/>
      <c r="L70" s="461">
        <f t="shared" si="5"/>
        <v>0</v>
      </c>
    </row>
    <row r="71" spans="1:12" s="241" customFormat="1" ht="12.75" customHeight="1">
      <c r="A71" s="237" t="s">
        <v>328</v>
      </c>
      <c r="B71" s="242"/>
      <c r="C71" s="273"/>
      <c r="D71" s="238" t="s">
        <v>340</v>
      </c>
      <c r="E71" s="239"/>
      <c r="F71" s="245"/>
      <c r="G71" s="461"/>
      <c r="H71" s="461"/>
      <c r="I71" s="461">
        <f t="shared" si="6"/>
        <v>0</v>
      </c>
      <c r="J71" s="461"/>
      <c r="K71" s="461"/>
      <c r="L71" s="461">
        <f t="shared" si="5"/>
        <v>0</v>
      </c>
    </row>
    <row r="72" spans="1:12" s="221" customFormat="1" ht="36" customHeight="1">
      <c r="A72" s="246" t="s">
        <v>552</v>
      </c>
      <c r="B72" s="624" t="s">
        <v>329</v>
      </c>
      <c r="C72" s="627"/>
      <c r="D72" s="628"/>
      <c r="E72" s="623"/>
      <c r="F72" s="258"/>
      <c r="G72" s="459"/>
      <c r="H72" s="459"/>
      <c r="I72" s="461">
        <f t="shared" si="6"/>
        <v>0</v>
      </c>
      <c r="J72" s="459"/>
      <c r="K72" s="459"/>
      <c r="L72" s="461">
        <f t="shared" si="5"/>
        <v>0</v>
      </c>
    </row>
    <row r="73" spans="1:12" s="221" customFormat="1">
      <c r="A73" s="246" t="s">
        <v>208</v>
      </c>
      <c r="B73" s="257" t="s">
        <v>699</v>
      </c>
      <c r="C73" s="248"/>
      <c r="D73" s="293"/>
      <c r="E73" s="294"/>
      <c r="F73" s="258"/>
      <c r="G73" s="459"/>
      <c r="H73" s="459"/>
      <c r="I73" s="461">
        <f t="shared" si="6"/>
        <v>0</v>
      </c>
      <c r="J73" s="459"/>
      <c r="K73" s="459"/>
      <c r="L73" s="461">
        <f t="shared" si="5"/>
        <v>0</v>
      </c>
    </row>
    <row r="74" spans="1:12" s="221" customFormat="1">
      <c r="A74" s="246" t="s">
        <v>211</v>
      </c>
      <c r="B74" s="257" t="s">
        <v>293</v>
      </c>
      <c r="C74" s="248"/>
      <c r="D74" s="260"/>
      <c r="E74" s="261"/>
      <c r="F74" s="258"/>
      <c r="G74" s="459"/>
      <c r="H74" s="459"/>
      <c r="I74" s="461">
        <f t="shared" si="6"/>
        <v>0</v>
      </c>
      <c r="J74" s="459"/>
      <c r="K74" s="459"/>
      <c r="L74" s="461">
        <f t="shared" si="5"/>
        <v>0</v>
      </c>
    </row>
    <row r="75" spans="1:12" s="221" customFormat="1" ht="39" customHeight="1">
      <c r="A75" s="231" t="s">
        <v>555</v>
      </c>
      <c r="B75" s="643" t="s">
        <v>331</v>
      </c>
      <c r="C75" s="644"/>
      <c r="D75" s="644"/>
      <c r="E75" s="645"/>
      <c r="F75" s="262"/>
      <c r="G75" s="459"/>
      <c r="H75" s="459"/>
      <c r="I75" s="461">
        <f t="shared" si="6"/>
        <v>0</v>
      </c>
      <c r="J75" s="459"/>
      <c r="K75" s="459"/>
      <c r="L75" s="461">
        <f t="shared" si="5"/>
        <v>0</v>
      </c>
    </row>
    <row r="76" spans="1:12" s="221" customFormat="1" ht="24.95" customHeight="1">
      <c r="A76" s="259" t="s">
        <v>523</v>
      </c>
      <c r="B76" s="639" t="s">
        <v>294</v>
      </c>
      <c r="C76" s="663"/>
      <c r="D76" s="641"/>
      <c r="E76" s="642"/>
      <c r="F76" s="262"/>
      <c r="G76" s="460">
        <f>+G78-G77</f>
        <v>15350.64</v>
      </c>
      <c r="H76" s="460"/>
      <c r="I76" s="462">
        <f t="shared" si="6"/>
        <v>15350.64</v>
      </c>
      <c r="J76" s="460">
        <f>+J78-J77</f>
        <v>286.93000000000006</v>
      </c>
      <c r="K76" s="460"/>
      <c r="L76" s="462">
        <f t="shared" si="5"/>
        <v>286.93000000000006</v>
      </c>
    </row>
    <row r="77" spans="1:12" s="221" customFormat="1" ht="24.95" customHeight="1">
      <c r="A77" s="259" t="s">
        <v>525</v>
      </c>
      <c r="B77" s="639" t="s">
        <v>295</v>
      </c>
      <c r="C77" s="640"/>
      <c r="D77" s="641"/>
      <c r="E77" s="642"/>
      <c r="F77" s="250"/>
      <c r="G77" s="460">
        <v>1851.13</v>
      </c>
      <c r="H77" s="460"/>
      <c r="I77" s="462">
        <f t="shared" si="6"/>
        <v>1851.13</v>
      </c>
      <c r="J77" s="460">
        <v>1564.2</v>
      </c>
      <c r="K77" s="460"/>
      <c r="L77" s="462">
        <f t="shared" si="5"/>
        <v>1564.2</v>
      </c>
    </row>
    <row r="78" spans="1:12" s="221" customFormat="1" ht="24.95" customHeight="1">
      <c r="A78" s="259" t="s">
        <v>527</v>
      </c>
      <c r="B78" s="635" t="s">
        <v>296</v>
      </c>
      <c r="C78" s="636"/>
      <c r="D78" s="637"/>
      <c r="E78" s="638"/>
      <c r="F78" s="250"/>
      <c r="G78" s="460">
        <v>17201.77</v>
      </c>
      <c r="H78" s="460"/>
      <c r="I78" s="462">
        <f t="shared" si="6"/>
        <v>17201.77</v>
      </c>
      <c r="J78" s="460">
        <v>1851.13</v>
      </c>
      <c r="K78" s="460"/>
      <c r="L78" s="462">
        <f t="shared" si="5"/>
        <v>1851.13</v>
      </c>
    </row>
    <row r="79" spans="1:12" s="221" customFormat="1">
      <c r="A79" s="263"/>
      <c r="B79" s="264"/>
      <c r="C79" s="264"/>
      <c r="D79" s="264"/>
      <c r="E79" s="264"/>
      <c r="F79" s="264"/>
      <c r="G79" s="265"/>
      <c r="H79" s="265"/>
      <c r="I79" s="265"/>
      <c r="J79" s="265"/>
      <c r="K79" s="265"/>
    </row>
    <row r="80" spans="1:12" s="221" customFormat="1">
      <c r="A80" s="263"/>
      <c r="B80" s="264"/>
      <c r="C80" s="264"/>
      <c r="D80" s="264"/>
      <c r="E80" s="264"/>
      <c r="F80" s="264"/>
      <c r="G80" s="265"/>
      <c r="H80" s="265"/>
      <c r="I80" s="265"/>
      <c r="J80" s="265"/>
      <c r="K80" s="265"/>
    </row>
    <row r="81" spans="1:12" s="221" customFormat="1">
      <c r="A81" s="295" t="str">
        <f>+'2_VSAFAS_2p'!A96:E96</f>
        <v>Direktoriaus pavaduotoja ugdymui</v>
      </c>
      <c r="B81" s="296"/>
      <c r="C81" s="296"/>
      <c r="D81" s="296"/>
      <c r="E81" s="296"/>
      <c r="F81" s="296"/>
      <c r="G81" s="296"/>
      <c r="H81" s="297"/>
      <c r="I81" s="298"/>
      <c r="J81" s="503" t="s">
        <v>721</v>
      </c>
      <c r="K81" s="296"/>
    </row>
    <row r="82" spans="1:12" s="221" customFormat="1" ht="13.5" customHeight="1">
      <c r="A82" s="634" t="s">
        <v>367</v>
      </c>
      <c r="B82" s="634"/>
      <c r="C82" s="634"/>
      <c r="D82" s="634"/>
      <c r="E82" s="634"/>
      <c r="F82" s="634"/>
      <c r="G82" s="634"/>
      <c r="H82" s="299" t="s">
        <v>332</v>
      </c>
      <c r="I82" s="226"/>
      <c r="J82" s="659" t="s">
        <v>598</v>
      </c>
      <c r="K82" s="659"/>
    </row>
    <row r="83" spans="1:12" s="221" customFormat="1">
      <c r="A83" s="620" t="s">
        <v>368</v>
      </c>
      <c r="B83" s="620"/>
      <c r="C83" s="620"/>
      <c r="D83" s="620"/>
      <c r="E83" s="620"/>
    </row>
    <row r="84" spans="1:12" s="221" customFormat="1"/>
    <row r="85" spans="1:12" s="221" customFormat="1">
      <c r="A85" s="300" t="str">
        <f>+'2_VSAFAS_2p'!A100:E100</f>
        <v>Vyr.buhalterė</v>
      </c>
      <c r="B85" s="301"/>
      <c r="C85" s="301"/>
      <c r="D85" s="301"/>
      <c r="E85" s="301"/>
      <c r="F85" s="301"/>
      <c r="G85" s="301"/>
      <c r="H85" s="302"/>
      <c r="I85" s="303"/>
      <c r="J85" s="502" t="s">
        <v>723</v>
      </c>
      <c r="K85" s="301"/>
      <c r="L85" s="241"/>
    </row>
    <row r="86" spans="1:12" s="221" customFormat="1">
      <c r="A86" s="650" t="s">
        <v>358</v>
      </c>
      <c r="B86" s="650"/>
      <c r="C86" s="650"/>
      <c r="D86" s="650"/>
      <c r="E86" s="650"/>
      <c r="F86" s="650"/>
      <c r="G86" s="650"/>
      <c r="H86" s="268" t="s">
        <v>332</v>
      </c>
      <c r="I86" s="227"/>
      <c r="J86" s="651" t="s">
        <v>598</v>
      </c>
      <c r="K86" s="651"/>
      <c r="L86" s="241"/>
    </row>
    <row r="87" spans="1:12" s="221" customFormat="1">
      <c r="F87" s="265"/>
    </row>
    <row r="88" spans="1:12" s="221" customFormat="1">
      <c r="F88" s="265"/>
    </row>
    <row r="89" spans="1:12" s="221" customFormat="1">
      <c r="F89" s="265"/>
    </row>
    <row r="90" spans="1:12" s="221" customFormat="1">
      <c r="F90" s="265"/>
    </row>
    <row r="91" spans="1:12" s="221" customFormat="1">
      <c r="F91" s="265"/>
    </row>
    <row r="92" spans="1:12" s="221" customFormat="1">
      <c r="F92" s="265"/>
    </row>
    <row r="93" spans="1:12" s="221" customFormat="1">
      <c r="F93" s="265"/>
    </row>
    <row r="94" spans="1:12" s="221" customFormat="1">
      <c r="F94" s="265"/>
    </row>
    <row r="95" spans="1:12" s="221" customFormat="1">
      <c r="F95" s="265"/>
    </row>
    <row r="96" spans="1:12" s="221" customFormat="1">
      <c r="F96" s="265"/>
    </row>
    <row r="97" spans="6:6" s="221" customFormat="1">
      <c r="F97" s="265"/>
    </row>
    <row r="98" spans="6:6" s="221" customFormat="1">
      <c r="F98" s="265"/>
    </row>
    <row r="99" spans="6:6" s="221" customFormat="1">
      <c r="F99" s="265"/>
    </row>
    <row r="100" spans="6:6" s="221" customFormat="1">
      <c r="F100" s="265"/>
    </row>
    <row r="101" spans="6:6" s="221" customFormat="1">
      <c r="F101" s="265"/>
    </row>
    <row r="102" spans="6:6" s="221" customFormat="1">
      <c r="F102" s="265"/>
    </row>
    <row r="103" spans="6:6" s="221" customFormat="1">
      <c r="F103" s="265"/>
    </row>
    <row r="104" spans="6:6" s="221" customFormat="1">
      <c r="F104" s="265"/>
    </row>
    <row r="105" spans="6:6" s="221" customFormat="1">
      <c r="F105" s="265"/>
    </row>
    <row r="106" spans="6:6" s="221" customFormat="1">
      <c r="F106" s="265"/>
    </row>
    <row r="107" spans="6:6" s="221" customFormat="1">
      <c r="F107" s="265"/>
    </row>
  </sheetData>
  <mergeCells count="46">
    <mergeCell ref="A3:B3"/>
    <mergeCell ref="A1:E1"/>
    <mergeCell ref="A2:E2"/>
    <mergeCell ref="A5:L6"/>
    <mergeCell ref="F19:F20"/>
    <mergeCell ref="A7:L7"/>
    <mergeCell ref="A8:L8"/>
    <mergeCell ref="A9:L9"/>
    <mergeCell ref="A10:L11"/>
    <mergeCell ref="A16:L16"/>
    <mergeCell ref="G19:I19"/>
    <mergeCell ref="A19:A20"/>
    <mergeCell ref="B19:E20"/>
    <mergeCell ref="A13:L13"/>
    <mergeCell ref="A12:F12"/>
    <mergeCell ref="A14:L14"/>
    <mergeCell ref="A86:G86"/>
    <mergeCell ref="J86:K86"/>
    <mergeCell ref="C40:E40"/>
    <mergeCell ref="B22:E22"/>
    <mergeCell ref="D27:E27"/>
    <mergeCell ref="B24:E24"/>
    <mergeCell ref="J82:K82"/>
    <mergeCell ref="B60:E60"/>
    <mergeCell ref="B57:E57"/>
    <mergeCell ref="B72:E72"/>
    <mergeCell ref="B76:E76"/>
    <mergeCell ref="B58:E58"/>
    <mergeCell ref="B55:E55"/>
    <mergeCell ref="B56:E56"/>
    <mergeCell ref="C38:E38"/>
    <mergeCell ref="B61:E61"/>
    <mergeCell ref="A83:E83"/>
    <mergeCell ref="A17:L17"/>
    <mergeCell ref="D70:E70"/>
    <mergeCell ref="B62:E62"/>
    <mergeCell ref="B67:E67"/>
    <mergeCell ref="B63:E63"/>
    <mergeCell ref="B21:E21"/>
    <mergeCell ref="A82:G82"/>
    <mergeCell ref="B78:E78"/>
    <mergeCell ref="B77:E77"/>
    <mergeCell ref="B66:E66"/>
    <mergeCell ref="B75:E75"/>
    <mergeCell ref="J19:L19"/>
    <mergeCell ref="F18:L18"/>
  </mergeCells>
  <phoneticPr fontId="10" type="noConversion"/>
  <printOptions horizontalCentered="1"/>
  <pageMargins left="0.62992125984251968" right="0.35433070866141736" top="0.59055118110236227" bottom="0.59055118110236227" header="0.31496062992125984" footer="0.31496062992125984"/>
  <pageSetup paperSize="9" scale="82" fitToHeight="2" orientation="portrait" r:id="rId1"/>
  <headerFooter alignWithMargins="0"/>
  <rowBreaks count="2" manualBreakCount="2">
    <brk id="52" max="11" man="1"/>
    <brk id="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22"/>
  <sheetViews>
    <sheetView showGridLines="0" view="pageBreakPreview" workbookViewId="0">
      <selection activeCell="G9" sqref="G9"/>
    </sheetView>
  </sheetViews>
  <sheetFormatPr defaultRowHeight="12.75"/>
  <cols>
    <col min="1" max="1" width="5.5703125" style="104" customWidth="1"/>
    <col min="2" max="2" width="1.85546875" style="104" customWidth="1"/>
    <col min="3" max="3" width="64.140625" style="104" customWidth="1"/>
    <col min="4" max="5" width="15.7109375" style="104" customWidth="1"/>
    <col min="6" max="16384" width="9.140625" style="104"/>
  </cols>
  <sheetData>
    <row r="1" spans="1:5">
      <c r="C1" s="679"/>
      <c r="D1" s="679"/>
      <c r="E1" s="679"/>
    </row>
    <row r="2" spans="1:5" ht="14.25">
      <c r="A2" s="107"/>
      <c r="B2" s="107"/>
      <c r="C2" s="96" t="s">
        <v>423</v>
      </c>
      <c r="D2" s="105"/>
      <c r="E2" s="105"/>
    </row>
    <row r="3" spans="1:5" ht="14.25">
      <c r="A3" s="107"/>
      <c r="B3" s="108"/>
      <c r="C3" s="36" t="s">
        <v>424</v>
      </c>
      <c r="D3" s="4"/>
      <c r="E3" s="4"/>
    </row>
    <row r="4" spans="1:5" ht="14.25">
      <c r="A4" s="107"/>
      <c r="B4" s="107"/>
      <c r="C4" s="107"/>
      <c r="D4" s="107"/>
      <c r="E4" s="107"/>
    </row>
    <row r="5" spans="1:5" ht="33" customHeight="1">
      <c r="A5" s="680" t="s">
        <v>425</v>
      </c>
      <c r="B5" s="680"/>
      <c r="C5" s="680"/>
      <c r="D5" s="680"/>
      <c r="E5" s="680"/>
    </row>
    <row r="6" spans="1:5" ht="12.75" customHeight="1">
      <c r="A6" s="109"/>
      <c r="B6" s="109"/>
      <c r="C6" s="680" t="s">
        <v>702</v>
      </c>
      <c r="D6" s="680"/>
      <c r="E6" s="464"/>
    </row>
    <row r="7" spans="1:5" ht="14.25">
      <c r="A7" s="681" t="s">
        <v>426</v>
      </c>
      <c r="B7" s="681"/>
      <c r="C7" s="681"/>
      <c r="D7" s="681"/>
      <c r="E7" s="681"/>
    </row>
    <row r="8" spans="1:5" ht="15">
      <c r="A8" s="107"/>
      <c r="B8" s="107"/>
      <c r="C8" s="689" t="s">
        <v>704</v>
      </c>
      <c r="D8" s="689"/>
      <c r="E8" s="107"/>
    </row>
    <row r="9" spans="1:5" ht="74.25" customHeight="1">
      <c r="A9" s="110" t="s">
        <v>480</v>
      </c>
      <c r="B9" s="682" t="s">
        <v>354</v>
      </c>
      <c r="C9" s="683"/>
      <c r="D9" s="110" t="s">
        <v>519</v>
      </c>
      <c r="E9" s="110" t="s">
        <v>520</v>
      </c>
    </row>
    <row r="10" spans="1:5" ht="15">
      <c r="A10" s="111">
        <v>1</v>
      </c>
      <c r="B10" s="687">
        <v>2</v>
      </c>
      <c r="C10" s="688"/>
      <c r="D10" s="111">
        <v>3</v>
      </c>
      <c r="E10" s="113">
        <v>4</v>
      </c>
    </row>
    <row r="11" spans="1:5" ht="14.25">
      <c r="A11" s="110" t="s">
        <v>481</v>
      </c>
      <c r="B11" s="685" t="s">
        <v>427</v>
      </c>
      <c r="C11" s="686"/>
      <c r="D11" s="114">
        <f>+D21</f>
        <v>1341.52</v>
      </c>
      <c r="E11" s="114">
        <f>+E21</f>
        <v>1317.5</v>
      </c>
    </row>
    <row r="12" spans="1:5" ht="15">
      <c r="A12" s="111" t="s">
        <v>343</v>
      </c>
      <c r="B12" s="115"/>
      <c r="C12" s="116" t="s">
        <v>428</v>
      </c>
      <c r="D12" s="117"/>
      <c r="E12" s="117"/>
    </row>
    <row r="13" spans="1:5" ht="15" customHeight="1">
      <c r="A13" s="111" t="s">
        <v>344</v>
      </c>
      <c r="B13" s="115"/>
      <c r="C13" s="116" t="s">
        <v>429</v>
      </c>
      <c r="D13" s="117"/>
      <c r="E13" s="117"/>
    </row>
    <row r="14" spans="1:5" ht="15">
      <c r="A14" s="118" t="s">
        <v>307</v>
      </c>
      <c r="B14" s="115"/>
      <c r="C14" s="116" t="s">
        <v>430</v>
      </c>
      <c r="D14" s="117"/>
      <c r="E14" s="117"/>
    </row>
    <row r="15" spans="1:5" ht="15">
      <c r="A15" s="118" t="s">
        <v>420</v>
      </c>
      <c r="B15" s="119"/>
      <c r="C15" s="120" t="s">
        <v>431</v>
      </c>
      <c r="D15" s="117"/>
      <c r="E15" s="117"/>
    </row>
    <row r="16" spans="1:5" ht="15">
      <c r="A16" s="118" t="s">
        <v>421</v>
      </c>
      <c r="B16" s="115"/>
      <c r="C16" s="116" t="s">
        <v>432</v>
      </c>
      <c r="D16" s="117"/>
      <c r="E16" s="117"/>
    </row>
    <row r="17" spans="1:5" ht="15">
      <c r="A17" s="118" t="s">
        <v>422</v>
      </c>
      <c r="B17" s="115"/>
      <c r="C17" s="116" t="s">
        <v>433</v>
      </c>
      <c r="D17" s="117"/>
      <c r="E17" s="117"/>
    </row>
    <row r="18" spans="1:5" ht="30">
      <c r="A18" s="111" t="s">
        <v>434</v>
      </c>
      <c r="B18" s="115"/>
      <c r="C18" s="116" t="s">
        <v>435</v>
      </c>
      <c r="D18" s="117"/>
      <c r="E18" s="117"/>
    </row>
    <row r="19" spans="1:5" ht="15">
      <c r="A19" s="118" t="s">
        <v>436</v>
      </c>
      <c r="B19" s="115"/>
      <c r="C19" s="116" t="s">
        <v>437</v>
      </c>
      <c r="D19" s="117">
        <v>1341.52</v>
      </c>
      <c r="E19" s="117">
        <v>1317.5</v>
      </c>
    </row>
    <row r="20" spans="1:5" ht="14.25">
      <c r="A20" s="110" t="s">
        <v>483</v>
      </c>
      <c r="B20" s="685" t="s">
        <v>438</v>
      </c>
      <c r="C20" s="686"/>
      <c r="D20" s="114"/>
      <c r="E20" s="114"/>
    </row>
    <row r="21" spans="1:5" ht="16.5" customHeight="1">
      <c r="A21" s="110" t="s">
        <v>485</v>
      </c>
      <c r="B21" s="685" t="s">
        <v>439</v>
      </c>
      <c r="C21" s="686"/>
      <c r="D21" s="114">
        <f>+D19</f>
        <v>1341.52</v>
      </c>
      <c r="E21" s="114">
        <f>+E19</f>
        <v>1317.5</v>
      </c>
    </row>
    <row r="22" spans="1:5">
      <c r="C22" s="684" t="s">
        <v>353</v>
      </c>
      <c r="D22" s="684"/>
      <c r="E22" s="684"/>
    </row>
  </sheetData>
  <mergeCells count="11">
    <mergeCell ref="C1:E1"/>
    <mergeCell ref="A5:E5"/>
    <mergeCell ref="A7:E7"/>
    <mergeCell ref="B9:C9"/>
    <mergeCell ref="C22:E22"/>
    <mergeCell ref="B20:C20"/>
    <mergeCell ref="B21:C21"/>
    <mergeCell ref="B10:C10"/>
    <mergeCell ref="B11:C11"/>
    <mergeCell ref="C6:D6"/>
    <mergeCell ref="C8:D8"/>
  </mergeCells>
  <phoneticPr fontId="1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38"/>
  <sheetViews>
    <sheetView view="pageBreakPreview" topLeftCell="A16" workbookViewId="0">
      <selection activeCell="E8" sqref="E8"/>
    </sheetView>
  </sheetViews>
  <sheetFormatPr defaultRowHeight="12.75"/>
  <cols>
    <col min="1" max="1" width="6.42578125" style="125" bestFit="1" customWidth="1"/>
    <col min="2" max="2" width="30.5703125" style="125" bestFit="1" customWidth="1"/>
    <col min="3" max="3" width="13.42578125" style="125" customWidth="1"/>
    <col min="4" max="4" width="10.42578125" style="125" customWidth="1"/>
    <col min="5" max="5" width="15.28515625" style="125" customWidth="1"/>
    <col min="6" max="6" width="15.42578125" style="125" customWidth="1"/>
    <col min="7" max="7" width="9.140625" style="125"/>
    <col min="8" max="8" width="12.140625" style="125" bestFit="1" customWidth="1"/>
    <col min="9" max="9" width="11.42578125" style="125" customWidth="1"/>
    <col min="10" max="16384" width="9.140625" style="125"/>
  </cols>
  <sheetData>
    <row r="1" spans="1:10">
      <c r="A1" s="123"/>
      <c r="B1" s="123"/>
      <c r="C1" s="123"/>
      <c r="D1" s="123"/>
      <c r="E1" s="123"/>
      <c r="F1" s="123"/>
      <c r="G1" s="123"/>
      <c r="H1" s="124"/>
      <c r="J1" s="123"/>
    </row>
    <row r="2" spans="1:10">
      <c r="A2" s="123"/>
      <c r="B2" s="123"/>
      <c r="C2" s="123"/>
      <c r="D2" s="123"/>
      <c r="E2" s="123"/>
      <c r="F2" s="123"/>
      <c r="G2" s="123"/>
      <c r="H2" s="126" t="s">
        <v>445</v>
      </c>
      <c r="I2" s="123"/>
      <c r="J2" s="123"/>
    </row>
    <row r="3" spans="1:10">
      <c r="A3" s="123"/>
      <c r="B3" s="123"/>
      <c r="C3" s="123"/>
      <c r="D3" s="123"/>
      <c r="E3" s="123"/>
      <c r="F3" s="123"/>
      <c r="G3" s="123"/>
      <c r="H3" s="126" t="s">
        <v>446</v>
      </c>
      <c r="I3" s="123"/>
      <c r="J3" s="123"/>
    </row>
    <row r="4" spans="1:10" ht="8.2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7.25" customHeight="1">
      <c r="A5" s="693" t="s">
        <v>447</v>
      </c>
      <c r="B5" s="694"/>
      <c r="C5" s="694"/>
      <c r="D5" s="694"/>
      <c r="E5" s="694"/>
      <c r="F5" s="694"/>
      <c r="G5" s="694"/>
      <c r="H5" s="694"/>
      <c r="I5" s="694"/>
      <c r="J5" s="694"/>
    </row>
    <row r="6" spans="1:10">
      <c r="A6" s="123"/>
      <c r="B6" s="123"/>
      <c r="C6" s="123"/>
      <c r="D6" s="123"/>
      <c r="E6" s="467" t="s">
        <v>702</v>
      </c>
      <c r="F6" s="123"/>
      <c r="G6" s="123"/>
      <c r="H6" s="123"/>
      <c r="I6" s="123"/>
      <c r="J6" s="123"/>
    </row>
    <row r="7" spans="1:10" ht="15.75">
      <c r="A7" s="691" t="s">
        <v>448</v>
      </c>
      <c r="B7" s="692"/>
      <c r="C7" s="692"/>
      <c r="D7" s="692"/>
      <c r="E7" s="692"/>
      <c r="F7" s="692"/>
      <c r="G7" s="692"/>
      <c r="H7" s="692"/>
      <c r="I7" s="692"/>
      <c r="J7" s="692"/>
    </row>
    <row r="8" spans="1:10">
      <c r="A8" s="123"/>
      <c r="B8" s="123"/>
      <c r="C8" s="123"/>
      <c r="D8" s="123"/>
      <c r="E8" s="468">
        <v>43465</v>
      </c>
      <c r="F8" s="123"/>
      <c r="G8" s="123"/>
      <c r="H8" s="123"/>
      <c r="I8" s="123"/>
      <c r="J8" s="123"/>
    </row>
    <row r="9" spans="1:10" ht="47.25" customHeight="1">
      <c r="A9" s="695" t="s">
        <v>480</v>
      </c>
      <c r="B9" s="697" t="s">
        <v>517</v>
      </c>
      <c r="C9" s="697" t="s">
        <v>620</v>
      </c>
      <c r="D9" s="697" t="s">
        <v>621</v>
      </c>
      <c r="E9" s="697" t="s">
        <v>622</v>
      </c>
      <c r="F9" s="697"/>
      <c r="G9" s="697" t="s">
        <v>449</v>
      </c>
      <c r="H9" s="697"/>
      <c r="I9" s="697" t="s">
        <v>536</v>
      </c>
      <c r="J9" s="697" t="s">
        <v>244</v>
      </c>
    </row>
    <row r="10" spans="1:10" ht="24">
      <c r="A10" s="696"/>
      <c r="B10" s="697"/>
      <c r="C10" s="697"/>
      <c r="D10" s="697"/>
      <c r="E10" s="128" t="s">
        <v>450</v>
      </c>
      <c r="F10" s="128" t="s">
        <v>451</v>
      </c>
      <c r="G10" s="128" t="s">
        <v>452</v>
      </c>
      <c r="H10" s="128" t="s">
        <v>453</v>
      </c>
      <c r="I10" s="697"/>
      <c r="J10" s="697"/>
    </row>
    <row r="11" spans="1:10">
      <c r="A11" s="129">
        <v>1</v>
      </c>
      <c r="B11" s="130">
        <v>2</v>
      </c>
      <c r="C11" s="130">
        <v>3</v>
      </c>
      <c r="D11" s="130">
        <v>4</v>
      </c>
      <c r="E11" s="130">
        <v>5</v>
      </c>
      <c r="F11" s="130">
        <v>6</v>
      </c>
      <c r="G11" s="130">
        <v>7</v>
      </c>
      <c r="H11" s="129">
        <v>8</v>
      </c>
      <c r="I11" s="130">
        <v>9</v>
      </c>
      <c r="J11" s="130">
        <v>10</v>
      </c>
    </row>
    <row r="12" spans="1:10" ht="24">
      <c r="A12" s="127" t="s">
        <v>481</v>
      </c>
      <c r="B12" s="131" t="s">
        <v>454</v>
      </c>
      <c r="C12" s="132"/>
      <c r="D12" s="137">
        <f>+D35</f>
        <v>14634.07</v>
      </c>
      <c r="E12" s="137">
        <f t="shared" ref="E12:J12" si="0">+E35</f>
        <v>0</v>
      </c>
      <c r="F12" s="137">
        <f t="shared" si="0"/>
        <v>0</v>
      </c>
      <c r="G12" s="137">
        <f t="shared" si="0"/>
        <v>0</v>
      </c>
      <c r="H12" s="137">
        <f t="shared" si="0"/>
        <v>0</v>
      </c>
      <c r="I12" s="137">
        <f t="shared" si="0"/>
        <v>0</v>
      </c>
      <c r="J12" s="137">
        <f t="shared" si="0"/>
        <v>14634.07</v>
      </c>
    </row>
    <row r="13" spans="1:10" ht="24">
      <c r="A13" s="128" t="s">
        <v>483</v>
      </c>
      <c r="B13" s="134" t="s">
        <v>475</v>
      </c>
      <c r="C13" s="132"/>
      <c r="D13" s="133">
        <f>+D14+D15</f>
        <v>50961.74</v>
      </c>
      <c r="E13" s="132"/>
      <c r="F13" s="132"/>
      <c r="G13" s="132"/>
      <c r="H13" s="132"/>
      <c r="I13" s="132"/>
      <c r="J13" s="465">
        <f t="shared" ref="J13:J35" si="1">+C13+D13+E13+F13+G13+H13+I13</f>
        <v>50961.74</v>
      </c>
    </row>
    <row r="14" spans="1:10">
      <c r="A14" s="128" t="s">
        <v>345</v>
      </c>
      <c r="B14" s="135" t="s">
        <v>455</v>
      </c>
      <c r="C14" s="132"/>
      <c r="D14" s="133">
        <v>50709.04</v>
      </c>
      <c r="E14" s="132"/>
      <c r="F14" s="132"/>
      <c r="G14" s="132"/>
      <c r="H14" s="132"/>
      <c r="I14" s="132"/>
      <c r="J14" s="465">
        <f t="shared" si="1"/>
        <v>50709.04</v>
      </c>
    </row>
    <row r="15" spans="1:10" ht="24">
      <c r="A15" s="128" t="s">
        <v>346</v>
      </c>
      <c r="B15" s="135" t="s">
        <v>456</v>
      </c>
      <c r="C15" s="132"/>
      <c r="D15" s="133">
        <v>252.7</v>
      </c>
      <c r="E15" s="132"/>
      <c r="F15" s="132"/>
      <c r="G15" s="132"/>
      <c r="H15" s="132"/>
      <c r="I15" s="132"/>
      <c r="J15" s="465">
        <f t="shared" si="1"/>
        <v>252.7</v>
      </c>
    </row>
    <row r="16" spans="1:10" ht="24">
      <c r="A16" s="128" t="s">
        <v>485</v>
      </c>
      <c r="B16" s="134" t="s">
        <v>457</v>
      </c>
      <c r="C16" s="132"/>
      <c r="D16" s="137">
        <f>+D17+D18+D19+D20+D21</f>
        <v>-63244.65</v>
      </c>
      <c r="E16" s="136"/>
      <c r="F16" s="136"/>
      <c r="G16" s="136"/>
      <c r="H16" s="136"/>
      <c r="I16" s="136"/>
      <c r="J16" s="466">
        <f t="shared" si="1"/>
        <v>-63244.65</v>
      </c>
    </row>
    <row r="17" spans="1:10">
      <c r="A17" s="128" t="s">
        <v>347</v>
      </c>
      <c r="B17" s="135" t="s">
        <v>458</v>
      </c>
      <c r="C17" s="136"/>
      <c r="D17" s="137"/>
      <c r="E17" s="136"/>
      <c r="F17" s="136"/>
      <c r="G17" s="136"/>
      <c r="H17" s="136"/>
      <c r="I17" s="136"/>
      <c r="J17" s="465">
        <f t="shared" si="1"/>
        <v>0</v>
      </c>
    </row>
    <row r="18" spans="1:10">
      <c r="A18" s="128" t="s">
        <v>348</v>
      </c>
      <c r="B18" s="135" t="s">
        <v>459</v>
      </c>
      <c r="C18" s="136"/>
      <c r="D18" s="137"/>
      <c r="E18" s="136"/>
      <c r="F18" s="136"/>
      <c r="G18" s="136"/>
      <c r="H18" s="136"/>
      <c r="I18" s="136"/>
      <c r="J18" s="465">
        <f t="shared" si="1"/>
        <v>0</v>
      </c>
    </row>
    <row r="19" spans="1:10">
      <c r="A19" s="128" t="s">
        <v>442</v>
      </c>
      <c r="B19" s="135" t="s">
        <v>460</v>
      </c>
      <c r="C19" s="136"/>
      <c r="D19" s="133">
        <v>-50903.22</v>
      </c>
      <c r="E19" s="136"/>
      <c r="F19" s="136"/>
      <c r="G19" s="136"/>
      <c r="H19" s="136"/>
      <c r="I19" s="136"/>
      <c r="J19" s="465">
        <f t="shared" si="1"/>
        <v>-50903.22</v>
      </c>
    </row>
    <row r="20" spans="1:10">
      <c r="A20" s="128" t="s">
        <v>443</v>
      </c>
      <c r="B20" s="135" t="s">
        <v>461</v>
      </c>
      <c r="C20" s="136"/>
      <c r="D20" s="133">
        <v>-12341.43</v>
      </c>
      <c r="E20" s="136"/>
      <c r="F20" s="136"/>
      <c r="G20" s="136"/>
      <c r="H20" s="136"/>
      <c r="I20" s="136"/>
      <c r="J20" s="465">
        <f t="shared" si="1"/>
        <v>-12341.43</v>
      </c>
    </row>
    <row r="21" spans="1:10">
      <c r="A21" s="128" t="s">
        <v>487</v>
      </c>
      <c r="B21" s="134" t="s">
        <v>462</v>
      </c>
      <c r="C21" s="138"/>
      <c r="D21" s="138"/>
      <c r="E21" s="138"/>
      <c r="F21" s="138"/>
      <c r="G21" s="138"/>
      <c r="H21" s="138"/>
      <c r="I21" s="138"/>
      <c r="J21" s="465">
        <f t="shared" si="1"/>
        <v>0</v>
      </c>
    </row>
    <row r="22" spans="1:10" ht="24" customHeight="1">
      <c r="A22" s="127" t="s">
        <v>488</v>
      </c>
      <c r="B22" s="139" t="s">
        <v>463</v>
      </c>
      <c r="C22" s="140"/>
      <c r="D22" s="138">
        <f>+D13+D12+D16</f>
        <v>2351.1599999999962</v>
      </c>
      <c r="E22" s="138"/>
      <c r="F22" s="138"/>
      <c r="G22" s="138"/>
      <c r="H22" s="138"/>
      <c r="I22" s="138"/>
      <c r="J22" s="466">
        <f t="shared" si="1"/>
        <v>2351.1599999999962</v>
      </c>
    </row>
    <row r="23" spans="1:10" ht="24">
      <c r="A23" s="128" t="s">
        <v>489</v>
      </c>
      <c r="B23" s="141" t="s">
        <v>464</v>
      </c>
      <c r="C23" s="138"/>
      <c r="D23" s="138"/>
      <c r="E23" s="138"/>
      <c r="F23" s="138"/>
      <c r="G23" s="138"/>
      <c r="H23" s="138"/>
      <c r="I23" s="138"/>
      <c r="J23" s="465">
        <f t="shared" si="1"/>
        <v>0</v>
      </c>
    </row>
    <row r="24" spans="1:10" ht="36">
      <c r="A24" s="128" t="s">
        <v>490</v>
      </c>
      <c r="B24" s="141" t="s">
        <v>465</v>
      </c>
      <c r="C24" s="138"/>
      <c r="D24" s="138"/>
      <c r="E24" s="138"/>
      <c r="F24" s="138"/>
      <c r="G24" s="138"/>
      <c r="H24" s="138"/>
      <c r="I24" s="138"/>
      <c r="J24" s="465">
        <f t="shared" si="1"/>
        <v>0</v>
      </c>
    </row>
    <row r="25" spans="1:10" ht="24">
      <c r="A25" s="128" t="s">
        <v>491</v>
      </c>
      <c r="B25" s="142" t="s">
        <v>476</v>
      </c>
      <c r="C25" s="138"/>
      <c r="D25" s="138"/>
      <c r="E25" s="138"/>
      <c r="F25" s="138"/>
      <c r="G25" s="138"/>
      <c r="H25" s="138"/>
      <c r="I25" s="138"/>
      <c r="J25" s="465">
        <f t="shared" si="1"/>
        <v>0</v>
      </c>
    </row>
    <row r="26" spans="1:10" ht="24">
      <c r="A26" s="128" t="s">
        <v>492</v>
      </c>
      <c r="B26" s="142" t="s">
        <v>477</v>
      </c>
      <c r="C26" s="138"/>
      <c r="D26" s="138"/>
      <c r="E26" s="138"/>
      <c r="F26" s="138"/>
      <c r="G26" s="138"/>
      <c r="H26" s="138"/>
      <c r="I26" s="138"/>
      <c r="J26" s="465">
        <f t="shared" si="1"/>
        <v>0</v>
      </c>
    </row>
    <row r="27" spans="1:10" ht="48">
      <c r="A27" s="128" t="s">
        <v>493</v>
      </c>
      <c r="B27" s="142" t="s">
        <v>466</v>
      </c>
      <c r="C27" s="138"/>
      <c r="D27" s="138"/>
      <c r="E27" s="138"/>
      <c r="F27" s="138"/>
      <c r="G27" s="138"/>
      <c r="H27" s="138"/>
      <c r="I27" s="138"/>
      <c r="J27" s="465">
        <f t="shared" si="1"/>
        <v>0</v>
      </c>
    </row>
    <row r="28" spans="1:10">
      <c r="A28" s="128" t="s">
        <v>467</v>
      </c>
      <c r="B28" s="143" t="s">
        <v>458</v>
      </c>
      <c r="C28" s="138"/>
      <c r="D28" s="138"/>
      <c r="E28" s="138"/>
      <c r="F28" s="138"/>
      <c r="G28" s="138"/>
      <c r="H28" s="138"/>
      <c r="I28" s="138"/>
      <c r="J28" s="465">
        <f t="shared" si="1"/>
        <v>0</v>
      </c>
    </row>
    <row r="29" spans="1:10">
      <c r="A29" s="128" t="s">
        <v>468</v>
      </c>
      <c r="B29" s="143" t="s">
        <v>459</v>
      </c>
      <c r="C29" s="138"/>
      <c r="D29" s="138"/>
      <c r="E29" s="138"/>
      <c r="F29" s="138"/>
      <c r="G29" s="138"/>
      <c r="H29" s="138"/>
      <c r="I29" s="138"/>
      <c r="J29" s="465">
        <f t="shared" si="1"/>
        <v>0</v>
      </c>
    </row>
    <row r="30" spans="1:10">
      <c r="A30" s="128" t="s">
        <v>469</v>
      </c>
      <c r="B30" s="143" t="s">
        <v>460</v>
      </c>
      <c r="C30" s="138"/>
      <c r="D30" s="138"/>
      <c r="E30" s="138"/>
      <c r="F30" s="138"/>
      <c r="G30" s="138"/>
      <c r="H30" s="138"/>
      <c r="I30" s="138"/>
      <c r="J30" s="465">
        <f t="shared" si="1"/>
        <v>0</v>
      </c>
    </row>
    <row r="31" spans="1:10">
      <c r="A31" s="128" t="s">
        <v>470</v>
      </c>
      <c r="B31" s="143" t="s">
        <v>461</v>
      </c>
      <c r="C31" s="138"/>
      <c r="D31" s="138"/>
      <c r="E31" s="138"/>
      <c r="F31" s="138"/>
      <c r="G31" s="138"/>
      <c r="H31" s="138"/>
      <c r="I31" s="138"/>
      <c r="J31" s="465">
        <f t="shared" si="1"/>
        <v>0</v>
      </c>
    </row>
    <row r="32" spans="1:10">
      <c r="A32" s="128" t="s">
        <v>494</v>
      </c>
      <c r="B32" s="142" t="s">
        <v>471</v>
      </c>
      <c r="C32" s="138"/>
      <c r="D32" s="138"/>
      <c r="E32" s="138"/>
      <c r="F32" s="138"/>
      <c r="G32" s="138"/>
      <c r="H32" s="138"/>
      <c r="I32" s="138"/>
      <c r="J32" s="465">
        <f t="shared" si="1"/>
        <v>0</v>
      </c>
    </row>
    <row r="33" spans="1:10" ht="27.75" customHeight="1">
      <c r="A33" s="127" t="s">
        <v>495</v>
      </c>
      <c r="B33" s="144" t="s">
        <v>478</v>
      </c>
      <c r="C33" s="138"/>
      <c r="D33" s="138"/>
      <c r="E33" s="138"/>
      <c r="F33" s="138"/>
      <c r="G33" s="138"/>
      <c r="H33" s="138"/>
      <c r="I33" s="138"/>
      <c r="J33" s="465">
        <f t="shared" si="1"/>
        <v>0</v>
      </c>
    </row>
    <row r="34" spans="1:10" ht="24">
      <c r="A34" s="127" t="s">
        <v>496</v>
      </c>
      <c r="B34" s="144" t="s">
        <v>479</v>
      </c>
      <c r="C34" s="138"/>
      <c r="D34" s="138">
        <v>2351.16</v>
      </c>
      <c r="E34" s="138"/>
      <c r="F34" s="138"/>
      <c r="G34" s="138"/>
      <c r="H34" s="138"/>
      <c r="I34" s="138"/>
      <c r="J34" s="466">
        <f t="shared" si="1"/>
        <v>2351.16</v>
      </c>
    </row>
    <row r="35" spans="1:10" ht="24">
      <c r="A35" s="127" t="s">
        <v>497</v>
      </c>
      <c r="B35" s="144" t="s">
        <v>472</v>
      </c>
      <c r="C35" s="138"/>
      <c r="D35" s="138">
        <v>14634.07</v>
      </c>
      <c r="E35" s="138"/>
      <c r="F35" s="138"/>
      <c r="G35" s="138"/>
      <c r="H35" s="138"/>
      <c r="I35" s="138"/>
      <c r="J35" s="466">
        <f t="shared" si="1"/>
        <v>14634.07</v>
      </c>
    </row>
    <row r="36" spans="1:10" ht="15" customHeight="1">
      <c r="A36" s="145"/>
      <c r="B36" s="145"/>
      <c r="C36" s="123"/>
      <c r="D36" s="123"/>
      <c r="E36" s="146" t="s">
        <v>473</v>
      </c>
      <c r="F36" s="123"/>
      <c r="G36" s="123"/>
      <c r="H36" s="123"/>
      <c r="I36" s="123"/>
      <c r="J36" s="123"/>
    </row>
    <row r="37" spans="1:10" ht="12.75" customHeight="1">
      <c r="A37" s="690" t="s">
        <v>474</v>
      </c>
      <c r="B37" s="690"/>
      <c r="C37" s="690"/>
      <c r="D37" s="690"/>
      <c r="E37" s="690"/>
      <c r="F37" s="690"/>
      <c r="G37" s="690"/>
      <c r="H37" s="123"/>
      <c r="I37" s="123"/>
      <c r="J37" s="123"/>
    </row>
    <row r="38" spans="1:10">
      <c r="A38" s="123"/>
      <c r="B38" s="123"/>
      <c r="C38" s="123"/>
      <c r="D38" s="123"/>
      <c r="E38" s="123"/>
      <c r="F38" s="123"/>
      <c r="G38" s="123"/>
      <c r="H38" s="123"/>
      <c r="I38" s="123"/>
      <c r="J38" s="123"/>
    </row>
  </sheetData>
  <mergeCells count="11">
    <mergeCell ref="A37:G37"/>
    <mergeCell ref="A7:J7"/>
    <mergeCell ref="A5:J5"/>
    <mergeCell ref="A9:A10"/>
    <mergeCell ref="B9:B10"/>
    <mergeCell ref="C9:C10"/>
    <mergeCell ref="D9:D10"/>
    <mergeCell ref="E9:F9"/>
    <mergeCell ref="G9:H9"/>
    <mergeCell ref="I9:I10"/>
    <mergeCell ref="J9:J10"/>
  </mergeCells>
  <phoneticPr fontId="10" type="noConversion"/>
  <pageMargins left="0.74803149606299213" right="0.7480314960629921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28"/>
  <sheetViews>
    <sheetView view="pageBreakPreview" workbookViewId="0">
      <selection activeCell="I17" sqref="I17"/>
    </sheetView>
  </sheetViews>
  <sheetFormatPr defaultRowHeight="12.75"/>
  <cols>
    <col min="1" max="1" width="6.42578125" style="125" bestFit="1" customWidth="1"/>
    <col min="2" max="2" width="30.5703125" style="125" bestFit="1" customWidth="1"/>
    <col min="3" max="3" width="13.42578125" style="125" customWidth="1"/>
    <col min="4" max="4" width="10.42578125" style="125" customWidth="1"/>
    <col min="5" max="5" width="15.28515625" style="125" customWidth="1"/>
    <col min="6" max="6" width="15.42578125" style="125" customWidth="1"/>
    <col min="7" max="7" width="9.140625" style="125"/>
    <col min="8" max="8" width="12.140625" style="125" bestFit="1" customWidth="1"/>
    <col min="9" max="9" width="11.42578125" style="125" customWidth="1"/>
    <col min="10" max="16384" width="9.140625" style="125"/>
  </cols>
  <sheetData>
    <row r="1" spans="1:10">
      <c r="A1" s="95"/>
      <c r="B1" s="95"/>
      <c r="C1" s="95"/>
      <c r="D1" s="4"/>
      <c r="E1" s="103" t="s">
        <v>724</v>
      </c>
      <c r="F1" s="495"/>
      <c r="G1" s="505"/>
      <c r="H1" s="505"/>
      <c r="I1" s="505"/>
      <c r="J1" s="505"/>
    </row>
    <row r="2" spans="1:10">
      <c r="A2" s="95"/>
      <c r="B2" s="95"/>
      <c r="C2" s="510"/>
      <c r="D2" s="511" t="s">
        <v>725</v>
      </c>
      <c r="E2" s="511"/>
      <c r="F2" s="495"/>
      <c r="G2" s="504"/>
      <c r="H2" s="504"/>
      <c r="I2" s="504"/>
      <c r="J2" s="506"/>
    </row>
    <row r="3" spans="1:10">
      <c r="A3" s="95"/>
      <c r="B3" s="95"/>
      <c r="C3" s="510"/>
      <c r="D3" s="511"/>
      <c r="E3" s="511"/>
      <c r="F3" s="495"/>
      <c r="G3" s="504"/>
      <c r="H3" s="504"/>
      <c r="I3" s="504"/>
      <c r="J3" s="506"/>
    </row>
    <row r="4" spans="1:10" ht="15.75" customHeight="1">
      <c r="A4" s="698" t="s">
        <v>726</v>
      </c>
      <c r="B4" s="698"/>
      <c r="C4" s="698"/>
      <c r="D4" s="698"/>
      <c r="E4" s="698"/>
      <c r="F4" s="495"/>
      <c r="G4" s="504"/>
      <c r="H4" s="504"/>
      <c r="I4" s="504"/>
      <c r="J4" s="506"/>
    </row>
    <row r="5" spans="1:10" ht="15.75">
      <c r="A5" s="496"/>
      <c r="B5" s="496"/>
      <c r="C5" s="496"/>
      <c r="D5" s="496"/>
      <c r="E5" s="496"/>
      <c r="F5" s="495"/>
      <c r="G5" s="507"/>
      <c r="H5" s="507"/>
      <c r="I5" s="507"/>
      <c r="J5" s="508"/>
    </row>
    <row r="6" spans="1:10" ht="15.75" customHeight="1">
      <c r="A6" s="699" t="s">
        <v>727</v>
      </c>
      <c r="B6" s="699"/>
      <c r="C6" s="699"/>
      <c r="D6" s="699"/>
      <c r="E6" s="699"/>
      <c r="F6" s="495"/>
      <c r="G6" s="507"/>
      <c r="H6" s="507"/>
      <c r="I6" s="507"/>
      <c r="J6" s="506"/>
    </row>
    <row r="7" spans="1:10">
      <c r="A7" s="95"/>
      <c r="B7" s="95"/>
      <c r="C7" s="95"/>
      <c r="D7" s="95"/>
      <c r="E7" s="95"/>
      <c r="F7" s="495"/>
      <c r="G7" s="507"/>
      <c r="H7" s="507"/>
      <c r="I7" s="507"/>
      <c r="J7" s="506"/>
    </row>
    <row r="8" spans="1:10" ht="38.25">
      <c r="A8" s="497" t="s">
        <v>480</v>
      </c>
      <c r="B8" s="700" t="s">
        <v>354</v>
      </c>
      <c r="C8" s="701"/>
      <c r="D8" s="497" t="s">
        <v>647</v>
      </c>
      <c r="E8" s="497" t="s">
        <v>648</v>
      </c>
      <c r="F8" s="495"/>
      <c r="G8" s="507"/>
      <c r="H8" s="507"/>
      <c r="I8" s="507"/>
      <c r="J8" s="506"/>
    </row>
    <row r="9" spans="1:10">
      <c r="A9" s="512">
        <v>1</v>
      </c>
      <c r="B9" s="702">
        <v>2</v>
      </c>
      <c r="C9" s="703"/>
      <c r="D9" s="512">
        <v>3</v>
      </c>
      <c r="E9" s="512">
        <v>4</v>
      </c>
      <c r="F9" s="495"/>
      <c r="G9" s="507"/>
      <c r="H9" s="507"/>
      <c r="I9" s="507"/>
      <c r="J9" s="506"/>
    </row>
    <row r="10" spans="1:10" ht="12.75" customHeight="1">
      <c r="A10" s="500" t="s">
        <v>481</v>
      </c>
      <c r="B10" s="704" t="s">
        <v>728</v>
      </c>
      <c r="C10" s="705"/>
      <c r="D10" s="498">
        <f>SUM(D11:D17)</f>
        <v>5820.56</v>
      </c>
      <c r="E10" s="498">
        <f>SUM(E11:E17)</f>
        <v>752.8</v>
      </c>
      <c r="F10" s="495"/>
      <c r="G10" s="509"/>
      <c r="H10" s="509"/>
      <c r="I10" s="509"/>
      <c r="J10" s="506"/>
    </row>
    <row r="11" spans="1:10" ht="24" customHeight="1">
      <c r="A11" s="9" t="s">
        <v>343</v>
      </c>
      <c r="B11" s="711" t="s">
        <v>729</v>
      </c>
      <c r="C11" s="712"/>
      <c r="D11" s="501"/>
      <c r="E11" s="501"/>
      <c r="F11" s="495"/>
      <c r="G11" s="509"/>
      <c r="H11" s="509"/>
      <c r="I11" s="509"/>
      <c r="J11" s="508"/>
    </row>
    <row r="12" spans="1:10">
      <c r="A12" s="9" t="s">
        <v>344</v>
      </c>
      <c r="B12" s="711" t="s">
        <v>730</v>
      </c>
      <c r="C12" s="712"/>
      <c r="D12" s="501"/>
      <c r="E12" s="501"/>
      <c r="F12" s="495"/>
      <c r="G12" s="509"/>
      <c r="H12" s="509"/>
      <c r="I12" s="509"/>
      <c r="J12" s="506"/>
    </row>
    <row r="13" spans="1:10">
      <c r="A13" s="9" t="s">
        <v>307</v>
      </c>
      <c r="B13" s="711" t="s">
        <v>731</v>
      </c>
      <c r="C13" s="712"/>
      <c r="D13" s="501"/>
      <c r="E13" s="501"/>
      <c r="F13" s="495"/>
      <c r="G13" s="509"/>
      <c r="H13" s="509"/>
      <c r="I13" s="509"/>
      <c r="J13" s="506"/>
    </row>
    <row r="14" spans="1:10">
      <c r="A14" s="499" t="s">
        <v>420</v>
      </c>
      <c r="B14" s="711" t="s">
        <v>732</v>
      </c>
      <c r="C14" s="712"/>
      <c r="D14" s="501"/>
      <c r="E14" s="501"/>
      <c r="F14" s="495"/>
      <c r="G14" s="509"/>
      <c r="H14" s="509"/>
      <c r="I14" s="509"/>
      <c r="J14" s="506"/>
    </row>
    <row r="15" spans="1:10">
      <c r="A15" s="513" t="s">
        <v>421</v>
      </c>
      <c r="B15" s="711" t="s">
        <v>733</v>
      </c>
      <c r="C15" s="712"/>
      <c r="D15" s="304"/>
      <c r="E15" s="514"/>
      <c r="F15" s="495"/>
      <c r="G15" s="509"/>
      <c r="H15" s="509"/>
      <c r="I15" s="509"/>
      <c r="J15" s="506"/>
    </row>
    <row r="16" spans="1:10">
      <c r="A16" s="513" t="s">
        <v>422</v>
      </c>
      <c r="B16" s="711" t="s">
        <v>734</v>
      </c>
      <c r="C16" s="712"/>
      <c r="D16" s="304">
        <v>5820.56</v>
      </c>
      <c r="E16" s="304">
        <v>752.8</v>
      </c>
      <c r="F16" s="495"/>
      <c r="G16" s="509"/>
      <c r="H16" s="509"/>
      <c r="I16" s="509"/>
      <c r="J16" s="506"/>
    </row>
    <row r="17" spans="1:10">
      <c r="A17" s="499" t="s">
        <v>434</v>
      </c>
      <c r="B17" s="711" t="s">
        <v>373</v>
      </c>
      <c r="C17" s="712"/>
      <c r="D17" s="501"/>
      <c r="E17" s="501"/>
      <c r="F17" s="495"/>
      <c r="G17" s="509"/>
      <c r="H17" s="509"/>
      <c r="I17" s="509"/>
      <c r="J17" s="506"/>
    </row>
    <row r="18" spans="1:10" ht="12.75" customHeight="1">
      <c r="A18" s="500" t="s">
        <v>483</v>
      </c>
      <c r="B18" s="706" t="s">
        <v>735</v>
      </c>
      <c r="C18" s="707"/>
      <c r="D18" s="498"/>
      <c r="E18" s="498"/>
      <c r="F18" s="495"/>
      <c r="G18" s="509"/>
      <c r="H18" s="509"/>
      <c r="I18" s="509"/>
      <c r="J18" s="506"/>
    </row>
    <row r="19" spans="1:10">
      <c r="A19" s="500" t="s">
        <v>485</v>
      </c>
      <c r="B19" s="515" t="s">
        <v>654</v>
      </c>
      <c r="C19" s="516"/>
      <c r="D19" s="497">
        <f>SUM(D10)+SUM(D18)</f>
        <v>5820.56</v>
      </c>
      <c r="E19" s="497">
        <f>SUM(E10)+SUM(E18)</f>
        <v>752.8</v>
      </c>
      <c r="F19" s="495"/>
      <c r="G19" s="509"/>
      <c r="H19" s="509"/>
      <c r="I19" s="509"/>
      <c r="J19" s="506"/>
    </row>
    <row r="20" spans="1:10">
      <c r="A20" s="517" t="s">
        <v>736</v>
      </c>
      <c r="B20" s="518"/>
      <c r="C20" s="518"/>
      <c r="D20" s="519"/>
      <c r="E20" s="519"/>
      <c r="F20" s="495"/>
      <c r="G20" s="509"/>
      <c r="H20" s="509"/>
      <c r="I20" s="509"/>
      <c r="J20" s="506"/>
    </row>
    <row r="21" spans="1:10" ht="12.75" customHeight="1">
      <c r="A21" s="708" t="s">
        <v>737</v>
      </c>
      <c r="B21" s="709"/>
      <c r="C21" s="709"/>
      <c r="D21" s="709"/>
      <c r="E21" s="709"/>
      <c r="F21" s="495"/>
      <c r="G21" s="509"/>
      <c r="H21" s="509"/>
      <c r="I21" s="509"/>
      <c r="J21" s="506"/>
    </row>
    <row r="22" spans="1:10" ht="27.75" customHeight="1">
      <c r="A22" s="710" t="s">
        <v>738</v>
      </c>
      <c r="B22" s="710"/>
      <c r="C22" s="710"/>
      <c r="D22" s="710"/>
      <c r="E22" s="710"/>
      <c r="F22" s="495"/>
      <c r="G22" s="509"/>
      <c r="H22" s="509"/>
      <c r="I22" s="509"/>
      <c r="J22" s="506"/>
    </row>
    <row r="23" spans="1:10">
      <c r="A23" s="520"/>
      <c r="B23" s="520"/>
      <c r="C23" s="520"/>
      <c r="D23" s="520"/>
      <c r="E23" s="520"/>
      <c r="F23" s="495"/>
      <c r="G23" s="509"/>
      <c r="H23" s="509"/>
      <c r="I23" s="509"/>
      <c r="J23" s="508"/>
    </row>
    <row r="24" spans="1:10">
      <c r="A24" s="520"/>
      <c r="B24" s="520"/>
      <c r="C24" s="520"/>
      <c r="D24" s="520"/>
      <c r="E24" s="520"/>
      <c r="F24" s="495"/>
      <c r="G24" s="509"/>
      <c r="H24" s="509"/>
      <c r="I24" s="509"/>
      <c r="J24" s="508"/>
    </row>
    <row r="25" spans="1:10" ht="15" customHeight="1">
      <c r="A25" s="494"/>
      <c r="B25" s="494"/>
      <c r="C25" s="494"/>
      <c r="D25" s="494"/>
      <c r="E25" s="35"/>
      <c r="F25" s="494"/>
      <c r="G25" s="145"/>
      <c r="H25" s="145"/>
      <c r="I25" s="145"/>
      <c r="J25" s="145"/>
    </row>
    <row r="26" spans="1:10" ht="12.75" customHeight="1">
      <c r="A26" s="495"/>
      <c r="B26" s="495"/>
      <c r="C26" s="495"/>
      <c r="D26" s="495"/>
      <c r="E26" s="495"/>
      <c r="F26" s="495"/>
      <c r="G26" s="35"/>
      <c r="H26" s="145"/>
      <c r="I26" s="145"/>
      <c r="J26" s="145"/>
    </row>
    <row r="27" spans="1:10">
      <c r="A27" s="495"/>
      <c r="B27" s="495"/>
      <c r="C27" s="495"/>
      <c r="D27" s="495"/>
      <c r="E27" s="495"/>
      <c r="F27" s="495"/>
      <c r="G27" s="123"/>
      <c r="H27" s="123"/>
      <c r="I27" s="123"/>
      <c r="J27" s="123"/>
    </row>
    <row r="28" spans="1:10">
      <c r="A28" s="495"/>
      <c r="B28" s="495"/>
      <c r="C28" s="495"/>
      <c r="D28" s="495"/>
      <c r="E28" s="495"/>
      <c r="F28" s="495"/>
    </row>
  </sheetData>
  <mergeCells count="15">
    <mergeCell ref="B18:C18"/>
    <mergeCell ref="A21:E21"/>
    <mergeCell ref="A22:E22"/>
    <mergeCell ref="B11:C11"/>
    <mergeCell ref="B17:C17"/>
    <mergeCell ref="B12:C12"/>
    <mergeCell ref="B13:C13"/>
    <mergeCell ref="B14:C14"/>
    <mergeCell ref="B15:C15"/>
    <mergeCell ref="B16:C16"/>
    <mergeCell ref="A4:E4"/>
    <mergeCell ref="A6:E6"/>
    <mergeCell ref="B8:C8"/>
    <mergeCell ref="B9:C9"/>
    <mergeCell ref="B10:C10"/>
  </mergeCells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69"/>
  <sheetViews>
    <sheetView showGridLines="0" view="pageBreakPreview" zoomScaleSheetLayoutView="100" workbookViewId="0">
      <pane ySplit="11" topLeftCell="A15" activePane="bottomLeft" state="frozen"/>
      <selection pane="bottomLeft" activeCell="R22" sqref="R22"/>
    </sheetView>
  </sheetViews>
  <sheetFormatPr defaultRowHeight="12.75"/>
  <cols>
    <col min="1" max="1" width="5.85546875" style="102" customWidth="1"/>
    <col min="2" max="2" width="0.28515625" style="40" customWidth="1"/>
    <col min="3" max="3" width="1.5703125" style="40" customWidth="1"/>
    <col min="4" max="4" width="24" style="40" customWidth="1"/>
    <col min="5" max="9" width="8.28515625" style="40" customWidth="1"/>
    <col min="10" max="10" width="10.140625" style="40" bestFit="1" customWidth="1"/>
    <col min="11" max="11" width="9.42578125" style="40" customWidth="1"/>
    <col min="12" max="12" width="8.28515625" style="40" customWidth="1"/>
    <col min="13" max="13" width="10.42578125" style="40" customWidth="1"/>
    <col min="14" max="14" width="8.28515625" style="40" customWidth="1"/>
    <col min="15" max="15" width="10.85546875" style="40" customWidth="1"/>
    <col min="16" max="17" width="8.28515625" style="40" customWidth="1"/>
    <col min="18" max="18" width="10.85546875" style="40" customWidth="1"/>
    <col min="19" max="16384" width="9.140625" style="40"/>
  </cols>
  <sheetData>
    <row r="1" spans="1:18">
      <c r="N1" s="94"/>
    </row>
    <row r="2" spans="1:18">
      <c r="A2" s="36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N2" s="96" t="s">
        <v>375</v>
      </c>
      <c r="O2" s="103"/>
      <c r="P2" s="103"/>
      <c r="Q2" s="103"/>
      <c r="R2" s="103"/>
    </row>
    <row r="3" spans="1:18" ht="14.25" customHeight="1">
      <c r="A3" s="36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36"/>
      <c r="N3" s="36" t="s">
        <v>482</v>
      </c>
      <c r="O3" s="36"/>
      <c r="P3" s="36"/>
      <c r="Q3" s="36"/>
    </row>
    <row r="4" spans="1:18" ht="4.5" customHeight="1">
      <c r="A4" s="36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36"/>
      <c r="N4" s="36"/>
      <c r="O4" s="36"/>
      <c r="P4" s="36"/>
      <c r="Q4" s="36"/>
      <c r="R4" s="36"/>
    </row>
    <row r="5" spans="1:18" ht="31.5" customHeight="1">
      <c r="A5" s="698" t="s">
        <v>376</v>
      </c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8"/>
      <c r="R5" s="698"/>
    </row>
    <row r="6" spans="1:18" ht="15" customHeight="1">
      <c r="A6" s="36"/>
      <c r="B6" s="95"/>
      <c r="C6" s="95"/>
      <c r="D6" s="95"/>
      <c r="E6" s="95"/>
      <c r="F6" s="95"/>
      <c r="G6" s="95"/>
      <c r="H6" s="95"/>
      <c r="I6" s="469" t="str">
        <f>+'8_VSAFAS_1p'!E6</f>
        <v>Kazlų Rūdos Saulės mokykla</v>
      </c>
      <c r="J6" s="469"/>
      <c r="K6" s="95"/>
      <c r="L6" s="95"/>
      <c r="M6" s="95"/>
      <c r="N6" s="95"/>
      <c r="O6" s="95"/>
      <c r="P6" s="95"/>
      <c r="Q6" s="95"/>
      <c r="R6" s="95"/>
    </row>
    <row r="7" spans="1:18" ht="22.5" customHeight="1">
      <c r="A7" s="698" t="s">
        <v>377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8"/>
      <c r="R7" s="698"/>
    </row>
    <row r="8" spans="1:18" ht="13.5" customHeight="1">
      <c r="A8" s="36"/>
      <c r="B8" s="95"/>
      <c r="C8" s="95"/>
      <c r="D8" s="95"/>
      <c r="E8" s="95"/>
      <c r="F8" s="95"/>
      <c r="G8" s="95"/>
      <c r="H8" s="95"/>
      <c r="I8" s="95"/>
      <c r="J8" s="470">
        <v>43465</v>
      </c>
      <c r="K8" s="95"/>
      <c r="L8" s="95"/>
      <c r="M8" s="95"/>
      <c r="N8" s="95"/>
      <c r="O8" s="95"/>
      <c r="P8" s="95"/>
      <c r="Q8" s="95"/>
      <c r="R8" s="95"/>
    </row>
    <row r="9" spans="1:18" ht="27" customHeight="1">
      <c r="A9" s="700" t="s">
        <v>378</v>
      </c>
      <c r="B9" s="713" t="s">
        <v>517</v>
      </c>
      <c r="C9" s="713"/>
      <c r="D9" s="713"/>
      <c r="E9" s="700" t="s">
        <v>608</v>
      </c>
      <c r="F9" s="700" t="s">
        <v>609</v>
      </c>
      <c r="G9" s="700"/>
      <c r="H9" s="700" t="s">
        <v>379</v>
      </c>
      <c r="I9" s="700" t="s">
        <v>380</v>
      </c>
      <c r="J9" s="700" t="s">
        <v>612</v>
      </c>
      <c r="K9" s="700" t="s">
        <v>381</v>
      </c>
      <c r="L9" s="700" t="s">
        <v>382</v>
      </c>
      <c r="M9" s="700" t="s">
        <v>615</v>
      </c>
      <c r="N9" s="700" t="s">
        <v>383</v>
      </c>
      <c r="O9" s="700"/>
      <c r="P9" s="700" t="s">
        <v>384</v>
      </c>
      <c r="Q9" s="700" t="s">
        <v>385</v>
      </c>
      <c r="R9" s="700" t="s">
        <v>244</v>
      </c>
    </row>
    <row r="10" spans="1:18" ht="51">
      <c r="A10" s="700"/>
      <c r="B10" s="713"/>
      <c r="C10" s="713"/>
      <c r="D10" s="713"/>
      <c r="E10" s="700"/>
      <c r="F10" s="98" t="s">
        <v>386</v>
      </c>
      <c r="G10" s="98" t="s">
        <v>387</v>
      </c>
      <c r="H10" s="700"/>
      <c r="I10" s="700"/>
      <c r="J10" s="700"/>
      <c r="K10" s="700"/>
      <c r="L10" s="700"/>
      <c r="M10" s="700"/>
      <c r="N10" s="98" t="s">
        <v>388</v>
      </c>
      <c r="O10" s="98" t="s">
        <v>383</v>
      </c>
      <c r="P10" s="700"/>
      <c r="Q10" s="700"/>
      <c r="R10" s="700"/>
    </row>
    <row r="11" spans="1:18">
      <c r="A11" s="147">
        <v>1</v>
      </c>
      <c r="B11" s="725">
        <v>2</v>
      </c>
      <c r="C11" s="725"/>
      <c r="D11" s="725"/>
      <c r="E11" s="147">
        <v>3</v>
      </c>
      <c r="F11" s="147">
        <v>4</v>
      </c>
      <c r="G11" s="147">
        <v>5</v>
      </c>
      <c r="H11" s="147">
        <v>6</v>
      </c>
      <c r="I11" s="147">
        <v>7</v>
      </c>
      <c r="J11" s="147">
        <v>8</v>
      </c>
      <c r="K11" s="147">
        <v>9</v>
      </c>
      <c r="L11" s="147">
        <v>10</v>
      </c>
      <c r="M11" s="147">
        <v>11</v>
      </c>
      <c r="N11" s="147">
        <v>12</v>
      </c>
      <c r="O11" s="147">
        <v>13</v>
      </c>
      <c r="P11" s="147">
        <v>14</v>
      </c>
      <c r="Q11" s="147">
        <v>15</v>
      </c>
      <c r="R11" s="147">
        <v>16</v>
      </c>
    </row>
    <row r="12" spans="1:18" ht="39.950000000000003" customHeight="1">
      <c r="A12" s="307" t="s">
        <v>481</v>
      </c>
      <c r="B12" s="704" t="s">
        <v>389</v>
      </c>
      <c r="C12" s="727"/>
      <c r="D12" s="728"/>
      <c r="E12" s="98"/>
      <c r="F12" s="98"/>
      <c r="G12" s="98">
        <v>79.64</v>
      </c>
      <c r="H12" s="98"/>
      <c r="I12" s="98"/>
      <c r="J12" s="98">
        <v>28033.919999999998</v>
      </c>
      <c r="K12" s="98">
        <v>60544.99</v>
      </c>
      <c r="L12" s="98"/>
      <c r="M12" s="450">
        <v>29748.57</v>
      </c>
      <c r="N12" s="98"/>
      <c r="O12" s="98">
        <v>5105.46</v>
      </c>
      <c r="P12" s="98"/>
      <c r="Q12" s="98"/>
      <c r="R12" s="450">
        <f>+E12+F12+G12+H12+I12+J12+K12+L12+M12+N12+O12+P12+Q12</f>
        <v>123512.58</v>
      </c>
    </row>
    <row r="13" spans="1:18" ht="25.5" customHeight="1">
      <c r="A13" s="65" t="s">
        <v>483</v>
      </c>
      <c r="B13" s="308"/>
      <c r="C13" s="544" t="s">
        <v>390</v>
      </c>
      <c r="D13" s="717"/>
      <c r="E13" s="304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450">
        <f t="shared" ref="R13:R51" si="0">+E13+F13+G13+H13+I13+J13+K13+L13+M13+N13+O13+P13+Q13</f>
        <v>0</v>
      </c>
    </row>
    <row r="14" spans="1:18" ht="25.5">
      <c r="A14" s="309" t="s">
        <v>345</v>
      </c>
      <c r="B14" s="310" t="s">
        <v>391</v>
      </c>
      <c r="C14" s="311"/>
      <c r="D14" s="22" t="s">
        <v>392</v>
      </c>
      <c r="E14" s="304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450">
        <f t="shared" si="0"/>
        <v>0</v>
      </c>
    </row>
    <row r="15" spans="1:18" ht="25.5">
      <c r="A15" s="147" t="s">
        <v>346</v>
      </c>
      <c r="B15" s="311"/>
      <c r="C15" s="311"/>
      <c r="D15" s="91" t="s">
        <v>393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8"/>
      <c r="Q15" s="98"/>
      <c r="R15" s="450">
        <f t="shared" si="0"/>
        <v>0</v>
      </c>
    </row>
    <row r="16" spans="1:18" ht="51" customHeight="1">
      <c r="A16" s="65" t="s">
        <v>485</v>
      </c>
      <c r="B16" s="549" t="s">
        <v>394</v>
      </c>
      <c r="C16" s="720"/>
      <c r="D16" s="721"/>
      <c r="E16" s="304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8"/>
      <c r="Q16" s="98"/>
      <c r="R16" s="450">
        <f t="shared" si="0"/>
        <v>0</v>
      </c>
    </row>
    <row r="17" spans="1:18">
      <c r="A17" s="101" t="s">
        <v>347</v>
      </c>
      <c r="B17" s="312"/>
      <c r="C17" s="311"/>
      <c r="D17" s="22" t="s">
        <v>395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8"/>
      <c r="Q17" s="98"/>
      <c r="R17" s="450">
        <f t="shared" si="0"/>
        <v>0</v>
      </c>
    </row>
    <row r="18" spans="1:18">
      <c r="A18" s="65" t="s">
        <v>348</v>
      </c>
      <c r="B18" s="312"/>
      <c r="C18" s="311"/>
      <c r="D18" s="22" t="s">
        <v>396</v>
      </c>
      <c r="E18" s="304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8"/>
      <c r="Q18" s="98"/>
      <c r="R18" s="450">
        <f t="shared" si="0"/>
        <v>0</v>
      </c>
    </row>
    <row r="19" spans="1:18">
      <c r="A19" s="65" t="s">
        <v>442</v>
      </c>
      <c r="B19" s="312"/>
      <c r="C19" s="311"/>
      <c r="D19" s="22" t="s">
        <v>397</v>
      </c>
      <c r="E19" s="304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8"/>
      <c r="Q19" s="98"/>
      <c r="R19" s="450">
        <f t="shared" si="0"/>
        <v>0</v>
      </c>
    </row>
    <row r="20" spans="1:18" ht="15" customHeight="1">
      <c r="A20" s="65" t="s">
        <v>487</v>
      </c>
      <c r="B20" s="308"/>
      <c r="C20" s="544" t="s">
        <v>462</v>
      </c>
      <c r="D20" s="717"/>
      <c r="E20" s="304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8"/>
      <c r="Q20" s="98"/>
      <c r="R20" s="450">
        <f t="shared" si="0"/>
        <v>0</v>
      </c>
    </row>
    <row r="21" spans="1:18" ht="54.95" customHeight="1">
      <c r="A21" s="307" t="s">
        <v>488</v>
      </c>
      <c r="B21" s="714" t="s">
        <v>398</v>
      </c>
      <c r="C21" s="714"/>
      <c r="D21" s="714"/>
      <c r="E21" s="98"/>
      <c r="F21" s="445">
        <f>+F12</f>
        <v>0</v>
      </c>
      <c r="G21" s="445">
        <f t="shared" ref="G21:R21" si="1">+G12</f>
        <v>79.64</v>
      </c>
      <c r="H21" s="445"/>
      <c r="I21" s="445"/>
      <c r="J21" s="445">
        <f t="shared" si="1"/>
        <v>28033.919999999998</v>
      </c>
      <c r="K21" s="445">
        <f t="shared" si="1"/>
        <v>60544.99</v>
      </c>
      <c r="L21" s="445"/>
      <c r="M21" s="445">
        <f t="shared" si="1"/>
        <v>29748.57</v>
      </c>
      <c r="N21" s="445" t="s">
        <v>342</v>
      </c>
      <c r="O21" s="445">
        <f t="shared" si="1"/>
        <v>5105.46</v>
      </c>
      <c r="P21" s="445" t="str">
        <f t="shared" ref="N21:Q22" si="2">+P30</f>
        <v>X</v>
      </c>
      <c r="Q21" s="445" t="str">
        <f t="shared" si="2"/>
        <v>X</v>
      </c>
      <c r="R21" s="445">
        <f t="shared" si="1"/>
        <v>123512.58</v>
      </c>
    </row>
    <row r="22" spans="1:18" ht="39.950000000000003" customHeight="1">
      <c r="A22" s="307" t="s">
        <v>489</v>
      </c>
      <c r="B22" s="706" t="s">
        <v>399</v>
      </c>
      <c r="C22" s="715"/>
      <c r="D22" s="716"/>
      <c r="E22" s="98" t="s">
        <v>342</v>
      </c>
      <c r="F22" s="98">
        <f>+F12</f>
        <v>0</v>
      </c>
      <c r="G22" s="445">
        <f>+G31</f>
        <v>-79.64</v>
      </c>
      <c r="H22" s="445"/>
      <c r="I22" s="445"/>
      <c r="J22" s="445">
        <v>-19257.64</v>
      </c>
      <c r="K22" s="445">
        <v>-59389.52</v>
      </c>
      <c r="L22" s="445"/>
      <c r="M22" s="445">
        <v>-28079.34</v>
      </c>
      <c r="N22" s="445" t="str">
        <f t="shared" si="2"/>
        <v>X</v>
      </c>
      <c r="O22" s="445">
        <v>-1847.51</v>
      </c>
      <c r="P22" s="445" t="str">
        <f t="shared" si="2"/>
        <v>X</v>
      </c>
      <c r="Q22" s="445" t="str">
        <f t="shared" si="2"/>
        <v>X</v>
      </c>
      <c r="R22" s="445">
        <f>+G22+J22+K22+M22+O22</f>
        <v>-108653.64999999998</v>
      </c>
    </row>
    <row r="23" spans="1:18" ht="39.950000000000003" customHeight="1">
      <c r="A23" s="101" t="s">
        <v>490</v>
      </c>
      <c r="B23" s="312"/>
      <c r="C23" s="544" t="s">
        <v>400</v>
      </c>
      <c r="D23" s="717"/>
      <c r="E23" s="99" t="s">
        <v>342</v>
      </c>
      <c r="F23" s="99"/>
      <c r="G23" s="99"/>
      <c r="H23" s="99"/>
      <c r="I23" s="99"/>
      <c r="J23" s="99"/>
      <c r="K23" s="99"/>
      <c r="L23" s="99"/>
      <c r="M23" s="99"/>
      <c r="N23" s="9" t="s">
        <v>342</v>
      </c>
      <c r="O23" s="99"/>
      <c r="P23" s="99" t="s">
        <v>342</v>
      </c>
      <c r="Q23" s="99" t="s">
        <v>342</v>
      </c>
      <c r="R23" s="447" t="s">
        <v>342</v>
      </c>
    </row>
    <row r="24" spans="1:18" ht="38.25" customHeight="1">
      <c r="A24" s="101" t="s">
        <v>491</v>
      </c>
      <c r="B24" s="312"/>
      <c r="C24" s="544" t="s">
        <v>401</v>
      </c>
      <c r="D24" s="717"/>
      <c r="E24" s="99" t="s">
        <v>342</v>
      </c>
      <c r="F24" s="99"/>
      <c r="G24" s="99"/>
      <c r="H24" s="99"/>
      <c r="I24" s="99"/>
      <c r="J24" s="447">
        <v>-1434.72</v>
      </c>
      <c r="K24" s="447">
        <v>-660.24</v>
      </c>
      <c r="L24" s="447"/>
      <c r="M24" s="447">
        <v>-278.27999999999997</v>
      </c>
      <c r="N24" s="9" t="s">
        <v>342</v>
      </c>
      <c r="O24" s="99">
        <v>-851.04</v>
      </c>
      <c r="P24" s="99" t="s">
        <v>342</v>
      </c>
      <c r="Q24" s="99" t="s">
        <v>342</v>
      </c>
      <c r="R24" s="445">
        <f>+F24+G24+H24+I24+J24+K24+L24+M24+O24</f>
        <v>-3224.2799999999997</v>
      </c>
    </row>
    <row r="25" spans="1:18" ht="51" customHeight="1">
      <c r="A25" s="101" t="s">
        <v>492</v>
      </c>
      <c r="B25" s="312"/>
      <c r="C25" s="544" t="s">
        <v>402</v>
      </c>
      <c r="D25" s="717"/>
      <c r="E25" s="99" t="s">
        <v>342</v>
      </c>
      <c r="F25" s="99"/>
      <c r="G25" s="99"/>
      <c r="H25" s="99"/>
      <c r="I25" s="99"/>
      <c r="J25" s="99"/>
      <c r="K25" s="99"/>
      <c r="L25" s="99"/>
      <c r="M25" s="99"/>
      <c r="N25" s="9" t="s">
        <v>342</v>
      </c>
      <c r="O25" s="99"/>
      <c r="P25" s="99" t="s">
        <v>342</v>
      </c>
      <c r="Q25" s="99" t="s">
        <v>342</v>
      </c>
      <c r="R25" s="447" t="s">
        <v>342</v>
      </c>
    </row>
    <row r="26" spans="1:18">
      <c r="A26" s="313" t="s">
        <v>403</v>
      </c>
      <c r="B26" s="314"/>
      <c r="C26" s="80"/>
      <c r="D26" s="315" t="s">
        <v>395</v>
      </c>
      <c r="E26" s="9" t="s">
        <v>342</v>
      </c>
      <c r="F26" s="99"/>
      <c r="G26" s="99"/>
      <c r="H26" s="99"/>
      <c r="I26" s="99"/>
      <c r="J26" s="99"/>
      <c r="K26" s="99"/>
      <c r="L26" s="99"/>
      <c r="M26" s="99"/>
      <c r="N26" s="9" t="s">
        <v>342</v>
      </c>
      <c r="O26" s="9"/>
      <c r="P26" s="9" t="s">
        <v>342</v>
      </c>
      <c r="Q26" s="9" t="s">
        <v>342</v>
      </c>
      <c r="R26" s="9" t="s">
        <v>342</v>
      </c>
    </row>
    <row r="27" spans="1:18">
      <c r="A27" s="313" t="s">
        <v>404</v>
      </c>
      <c r="B27" s="314"/>
      <c r="C27" s="80"/>
      <c r="D27" s="315" t="s">
        <v>396</v>
      </c>
      <c r="E27" s="9" t="s">
        <v>342</v>
      </c>
      <c r="F27" s="99"/>
      <c r="G27" s="99"/>
      <c r="H27" s="99"/>
      <c r="I27" s="99"/>
      <c r="J27" s="99"/>
      <c r="K27" s="99"/>
      <c r="L27" s="99"/>
      <c r="M27" s="99"/>
      <c r="N27" s="9" t="s">
        <v>342</v>
      </c>
      <c r="O27" s="9"/>
      <c r="P27" s="9" t="s">
        <v>342</v>
      </c>
      <c r="Q27" s="9" t="s">
        <v>342</v>
      </c>
      <c r="R27" s="9" t="s">
        <v>342</v>
      </c>
    </row>
    <row r="28" spans="1:18">
      <c r="A28" s="313" t="s">
        <v>405</v>
      </c>
      <c r="B28" s="314"/>
      <c r="C28" s="80"/>
      <c r="D28" s="315" t="s">
        <v>397</v>
      </c>
      <c r="E28" s="9" t="s">
        <v>342</v>
      </c>
      <c r="F28" s="99"/>
      <c r="G28" s="99"/>
      <c r="H28" s="99"/>
      <c r="I28" s="99"/>
      <c r="J28" s="99"/>
      <c r="K28" s="99"/>
      <c r="L28" s="99"/>
      <c r="M28" s="99"/>
      <c r="N28" s="9" t="s">
        <v>342</v>
      </c>
      <c r="O28" s="9"/>
      <c r="P28" s="9" t="s">
        <v>342</v>
      </c>
      <c r="Q28" s="9" t="s">
        <v>342</v>
      </c>
      <c r="R28" s="9" t="s">
        <v>342</v>
      </c>
    </row>
    <row r="29" spans="1:18" ht="15" customHeight="1">
      <c r="A29" s="101" t="s">
        <v>493</v>
      </c>
      <c r="B29" s="314"/>
      <c r="C29" s="718" t="s">
        <v>462</v>
      </c>
      <c r="D29" s="719"/>
      <c r="E29" s="9" t="s">
        <v>342</v>
      </c>
      <c r="F29" s="99"/>
      <c r="G29" s="99"/>
      <c r="H29" s="99"/>
      <c r="I29" s="99"/>
      <c r="J29" s="99"/>
      <c r="K29" s="99"/>
      <c r="L29" s="99"/>
      <c r="M29" s="99"/>
      <c r="N29" s="9" t="s">
        <v>342</v>
      </c>
      <c r="O29" s="99"/>
      <c r="P29" s="99" t="s">
        <v>342</v>
      </c>
      <c r="Q29" s="99" t="s">
        <v>342</v>
      </c>
      <c r="R29" s="447" t="s">
        <v>342</v>
      </c>
    </row>
    <row r="30" spans="1:18" ht="54.95" customHeight="1">
      <c r="A30" s="307" t="s">
        <v>494</v>
      </c>
      <c r="B30" s="706" t="s">
        <v>406</v>
      </c>
      <c r="C30" s="715"/>
      <c r="D30" s="716"/>
      <c r="E30" s="98" t="s">
        <v>342</v>
      </c>
      <c r="F30" s="98"/>
      <c r="G30" s="98"/>
      <c r="H30" s="98"/>
      <c r="I30" s="98"/>
      <c r="J30" s="98"/>
      <c r="K30" s="98"/>
      <c r="L30" s="98"/>
      <c r="M30" s="98"/>
      <c r="N30" s="9" t="s">
        <v>342</v>
      </c>
      <c r="O30" s="98"/>
      <c r="P30" s="98" t="s">
        <v>342</v>
      </c>
      <c r="Q30" s="98" t="s">
        <v>342</v>
      </c>
      <c r="R30" s="445" t="s">
        <v>342</v>
      </c>
    </row>
    <row r="31" spans="1:18" ht="39.950000000000003" customHeight="1">
      <c r="A31" s="307" t="s">
        <v>495</v>
      </c>
      <c r="B31" s="729" t="s">
        <v>407</v>
      </c>
      <c r="C31" s="730"/>
      <c r="D31" s="716"/>
      <c r="E31" s="98" t="s">
        <v>342</v>
      </c>
      <c r="F31" s="98"/>
      <c r="G31" s="98">
        <f>-G21</f>
        <v>-79.64</v>
      </c>
      <c r="H31" s="445">
        <f t="shared" ref="H31:I31" si="3">-H21</f>
        <v>0</v>
      </c>
      <c r="I31" s="445">
        <f t="shared" si="3"/>
        <v>0</v>
      </c>
      <c r="J31" s="445">
        <f>+J22+J24</f>
        <v>-20692.36</v>
      </c>
      <c r="K31" s="445">
        <f>+K22+K24</f>
        <v>-60049.759999999995</v>
      </c>
      <c r="L31" s="445"/>
      <c r="M31" s="445">
        <f>+M22+M24</f>
        <v>-28357.62</v>
      </c>
      <c r="N31" s="9" t="s">
        <v>342</v>
      </c>
      <c r="O31" s="98">
        <f>+O22+O24</f>
        <v>-2698.55</v>
      </c>
      <c r="P31" s="98" t="s">
        <v>342</v>
      </c>
      <c r="Q31" s="98" t="s">
        <v>342</v>
      </c>
      <c r="R31" s="445">
        <f>+F31+G31+H31+I31+J31+K31+L31+M31+O31</f>
        <v>-111877.93</v>
      </c>
    </row>
    <row r="32" spans="1:18" ht="39.950000000000003" customHeight="1">
      <c r="A32" s="101" t="s">
        <v>496</v>
      </c>
      <c r="B32" s="312"/>
      <c r="C32" s="544" t="s">
        <v>408</v>
      </c>
      <c r="D32" s="717"/>
      <c r="E32" s="99" t="s">
        <v>342</v>
      </c>
      <c r="F32" s="99"/>
      <c r="G32" s="99"/>
      <c r="H32" s="99"/>
      <c r="I32" s="316"/>
      <c r="J32" s="99"/>
      <c r="K32" s="99"/>
      <c r="L32" s="316"/>
      <c r="M32" s="99"/>
      <c r="N32" s="9" t="s">
        <v>342</v>
      </c>
      <c r="O32" s="99"/>
      <c r="P32" s="99"/>
      <c r="Q32" s="99"/>
      <c r="R32" s="447" t="s">
        <v>342</v>
      </c>
    </row>
    <row r="33" spans="1:18" ht="29.25" customHeight="1">
      <c r="A33" s="101" t="s">
        <v>497</v>
      </c>
      <c r="B33" s="312"/>
      <c r="C33" s="544" t="s">
        <v>409</v>
      </c>
      <c r="D33" s="717"/>
      <c r="E33" s="50" t="s">
        <v>342</v>
      </c>
      <c r="F33" s="50"/>
      <c r="G33" s="50"/>
      <c r="H33" s="50"/>
      <c r="I33" s="317"/>
      <c r="J33" s="50"/>
      <c r="K33" s="50"/>
      <c r="L33" s="317"/>
      <c r="M33" s="50"/>
      <c r="N33" s="9" t="s">
        <v>342</v>
      </c>
      <c r="O33" s="50"/>
      <c r="P33" s="50"/>
      <c r="Q33" s="50"/>
      <c r="R33" s="447" t="s">
        <v>342</v>
      </c>
    </row>
    <row r="34" spans="1:18" ht="39.75" customHeight="1">
      <c r="A34" s="101" t="s">
        <v>499</v>
      </c>
      <c r="B34" s="312"/>
      <c r="C34" s="544" t="s">
        <v>410</v>
      </c>
      <c r="D34" s="717"/>
      <c r="E34" s="99" t="s">
        <v>342</v>
      </c>
      <c r="F34" s="99"/>
      <c r="G34" s="99"/>
      <c r="H34" s="99"/>
      <c r="I34" s="316"/>
      <c r="J34" s="99"/>
      <c r="K34" s="99"/>
      <c r="L34" s="316"/>
      <c r="M34" s="99"/>
      <c r="N34" s="9" t="s">
        <v>342</v>
      </c>
      <c r="O34" s="99"/>
      <c r="P34" s="99"/>
      <c r="Q34" s="99"/>
      <c r="R34" s="447" t="s">
        <v>342</v>
      </c>
    </row>
    <row r="35" spans="1:18" ht="45.75" customHeight="1">
      <c r="A35" s="101" t="s">
        <v>501</v>
      </c>
      <c r="B35" s="312"/>
      <c r="C35" s="544" t="s">
        <v>411</v>
      </c>
      <c r="D35" s="717"/>
      <c r="E35" s="99" t="s">
        <v>342</v>
      </c>
      <c r="F35" s="99"/>
      <c r="G35" s="99"/>
      <c r="H35" s="99"/>
      <c r="I35" s="316"/>
      <c r="J35" s="99"/>
      <c r="K35" s="99"/>
      <c r="L35" s="316"/>
      <c r="M35" s="99"/>
      <c r="N35" s="9" t="s">
        <v>342</v>
      </c>
      <c r="O35" s="99"/>
      <c r="P35" s="99"/>
      <c r="Q35" s="99"/>
      <c r="R35" s="9" t="s">
        <v>342</v>
      </c>
    </row>
    <row r="36" spans="1:18">
      <c r="A36" s="313" t="s">
        <v>412</v>
      </c>
      <c r="B36" s="314"/>
      <c r="C36" s="80"/>
      <c r="D36" s="315" t="s">
        <v>395</v>
      </c>
      <c r="E36" s="9" t="s">
        <v>342</v>
      </c>
      <c r="F36" s="99"/>
      <c r="G36" s="99"/>
      <c r="H36" s="99"/>
      <c r="I36" s="316"/>
      <c r="J36" s="99"/>
      <c r="K36" s="99"/>
      <c r="L36" s="316"/>
      <c r="M36" s="99"/>
      <c r="N36" s="9" t="s">
        <v>342</v>
      </c>
      <c r="O36" s="99"/>
      <c r="P36" s="99"/>
      <c r="Q36" s="99"/>
      <c r="R36" s="9" t="s">
        <v>342</v>
      </c>
    </row>
    <row r="37" spans="1:18">
      <c r="A37" s="313" t="s">
        <v>413</v>
      </c>
      <c r="B37" s="314"/>
      <c r="C37" s="80"/>
      <c r="D37" s="315" t="s">
        <v>396</v>
      </c>
      <c r="E37" s="9" t="s">
        <v>342</v>
      </c>
      <c r="F37" s="99"/>
      <c r="G37" s="99"/>
      <c r="H37" s="99"/>
      <c r="I37" s="316"/>
      <c r="J37" s="99"/>
      <c r="K37" s="99"/>
      <c r="L37" s="316"/>
      <c r="M37" s="99"/>
      <c r="N37" s="9" t="s">
        <v>342</v>
      </c>
      <c r="O37" s="99"/>
      <c r="P37" s="99"/>
      <c r="Q37" s="99"/>
      <c r="R37" s="9" t="s">
        <v>342</v>
      </c>
    </row>
    <row r="38" spans="1:18">
      <c r="A38" s="313" t="s">
        <v>414</v>
      </c>
      <c r="B38" s="314"/>
      <c r="C38" s="80"/>
      <c r="D38" s="315" t="s">
        <v>397</v>
      </c>
      <c r="E38" s="9" t="s">
        <v>342</v>
      </c>
      <c r="F38" s="99"/>
      <c r="G38" s="99"/>
      <c r="H38" s="99"/>
      <c r="I38" s="316"/>
      <c r="J38" s="99"/>
      <c r="K38" s="99"/>
      <c r="L38" s="316"/>
      <c r="M38" s="99"/>
      <c r="N38" s="9" t="s">
        <v>342</v>
      </c>
      <c r="O38" s="99"/>
      <c r="P38" s="99"/>
      <c r="Q38" s="99"/>
      <c r="R38" s="447" t="s">
        <v>342</v>
      </c>
    </row>
    <row r="39" spans="1:18" ht="15" customHeight="1">
      <c r="A39" s="101" t="s">
        <v>502</v>
      </c>
      <c r="B39" s="314"/>
      <c r="C39" s="718" t="s">
        <v>462</v>
      </c>
      <c r="D39" s="719"/>
      <c r="E39" s="99" t="s">
        <v>342</v>
      </c>
      <c r="F39" s="99"/>
      <c r="G39" s="99"/>
      <c r="H39" s="99"/>
      <c r="I39" s="316"/>
      <c r="J39" s="316"/>
      <c r="K39" s="316"/>
      <c r="L39" s="316"/>
      <c r="M39" s="99"/>
      <c r="N39" s="9" t="s">
        <v>342</v>
      </c>
      <c r="O39" s="99"/>
      <c r="P39" s="99"/>
      <c r="Q39" s="99"/>
      <c r="R39" s="445" t="s">
        <v>342</v>
      </c>
    </row>
    <row r="40" spans="1:18" ht="54.95" customHeight="1">
      <c r="A40" s="307" t="s">
        <v>503</v>
      </c>
      <c r="B40" s="726" t="s">
        <v>0</v>
      </c>
      <c r="C40" s="726"/>
      <c r="D40" s="726"/>
      <c r="E40" s="98" t="s">
        <v>342</v>
      </c>
      <c r="F40" s="98"/>
      <c r="G40" s="98"/>
      <c r="H40" s="98"/>
      <c r="I40" s="98"/>
      <c r="J40" s="98"/>
      <c r="K40" s="98"/>
      <c r="L40" s="98"/>
      <c r="M40" s="98"/>
      <c r="N40" s="5" t="s">
        <v>342</v>
      </c>
      <c r="O40" s="98"/>
      <c r="P40" s="98"/>
      <c r="Q40" s="98"/>
      <c r="R40" s="450" t="s">
        <v>342</v>
      </c>
    </row>
    <row r="41" spans="1:18" ht="30.75" customHeight="1">
      <c r="A41" s="307" t="s">
        <v>504</v>
      </c>
      <c r="B41" s="729" t="s">
        <v>675</v>
      </c>
      <c r="C41" s="730"/>
      <c r="D41" s="731"/>
      <c r="E41" s="98"/>
      <c r="F41" s="98" t="s">
        <v>342</v>
      </c>
      <c r="G41" s="98" t="s">
        <v>342</v>
      </c>
      <c r="H41" s="98" t="s">
        <v>342</v>
      </c>
      <c r="I41" s="98"/>
      <c r="J41" s="98" t="s">
        <v>342</v>
      </c>
      <c r="K41" s="98" t="s">
        <v>342</v>
      </c>
      <c r="L41" s="98"/>
      <c r="M41" s="98" t="s">
        <v>342</v>
      </c>
      <c r="N41" s="98"/>
      <c r="O41" s="98" t="s">
        <v>342</v>
      </c>
      <c r="P41" s="98" t="s">
        <v>342</v>
      </c>
      <c r="Q41" s="98" t="s">
        <v>342</v>
      </c>
      <c r="R41" s="450" t="s">
        <v>342</v>
      </c>
    </row>
    <row r="42" spans="1:18" ht="45" customHeight="1">
      <c r="A42" s="101" t="s">
        <v>505</v>
      </c>
      <c r="B42" s="722" t="s">
        <v>676</v>
      </c>
      <c r="C42" s="723"/>
      <c r="D42" s="724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450">
        <f t="shared" si="0"/>
        <v>0</v>
      </c>
    </row>
    <row r="43" spans="1:18" ht="39.950000000000003" customHeight="1">
      <c r="A43" s="101" t="s">
        <v>506</v>
      </c>
      <c r="B43" s="312"/>
      <c r="C43" s="544" t="s">
        <v>677</v>
      </c>
      <c r="D43" s="717"/>
      <c r="E43" s="99"/>
      <c r="F43" s="99" t="s">
        <v>342</v>
      </c>
      <c r="G43" s="99" t="s">
        <v>342</v>
      </c>
      <c r="H43" s="99" t="s">
        <v>342</v>
      </c>
      <c r="I43" s="99"/>
      <c r="J43" s="99" t="s">
        <v>342</v>
      </c>
      <c r="K43" s="99" t="s">
        <v>342</v>
      </c>
      <c r="L43" s="99"/>
      <c r="M43" s="99" t="s">
        <v>342</v>
      </c>
      <c r="N43" s="99"/>
      <c r="O43" s="99" t="s">
        <v>342</v>
      </c>
      <c r="P43" s="99" t="s">
        <v>342</v>
      </c>
      <c r="Q43" s="99" t="s">
        <v>342</v>
      </c>
      <c r="R43" s="450" t="s">
        <v>342</v>
      </c>
    </row>
    <row r="44" spans="1:18" ht="45" customHeight="1">
      <c r="A44" s="101" t="s">
        <v>369</v>
      </c>
      <c r="B44" s="310"/>
      <c r="C44" s="544" t="s">
        <v>678</v>
      </c>
      <c r="D44" s="717"/>
      <c r="E44" s="9"/>
      <c r="F44" s="9" t="s">
        <v>342</v>
      </c>
      <c r="G44" s="9" t="s">
        <v>342</v>
      </c>
      <c r="H44" s="9" t="s">
        <v>342</v>
      </c>
      <c r="I44" s="9"/>
      <c r="J44" s="9" t="s">
        <v>342</v>
      </c>
      <c r="K44" s="9" t="s">
        <v>342</v>
      </c>
      <c r="L44" s="9"/>
      <c r="M44" s="9" t="s">
        <v>342</v>
      </c>
      <c r="N44" s="9"/>
      <c r="O44" s="9" t="s">
        <v>342</v>
      </c>
      <c r="P44" s="9" t="s">
        <v>342</v>
      </c>
      <c r="Q44" s="9" t="s">
        <v>342</v>
      </c>
      <c r="R44" s="450" t="s">
        <v>342</v>
      </c>
    </row>
    <row r="45" spans="1:18">
      <c r="A45" s="313" t="s">
        <v>415</v>
      </c>
      <c r="B45" s="318"/>
      <c r="C45" s="80"/>
      <c r="D45" s="315" t="s">
        <v>679</v>
      </c>
      <c r="E45" s="9"/>
      <c r="F45" s="9" t="s">
        <v>342</v>
      </c>
      <c r="G45" s="9" t="s">
        <v>342</v>
      </c>
      <c r="H45" s="9" t="s">
        <v>342</v>
      </c>
      <c r="I45" s="9"/>
      <c r="J45" s="9" t="s">
        <v>342</v>
      </c>
      <c r="K45" s="9" t="s">
        <v>342</v>
      </c>
      <c r="L45" s="9"/>
      <c r="M45" s="9" t="s">
        <v>342</v>
      </c>
      <c r="N45" s="9"/>
      <c r="O45" s="9" t="s">
        <v>342</v>
      </c>
      <c r="P45" s="9" t="s">
        <v>342</v>
      </c>
      <c r="Q45" s="9" t="s">
        <v>342</v>
      </c>
      <c r="R45" s="450" t="s">
        <v>342</v>
      </c>
    </row>
    <row r="46" spans="1:18">
      <c r="A46" s="313" t="s">
        <v>416</v>
      </c>
      <c r="B46" s="318"/>
      <c r="C46" s="80"/>
      <c r="D46" s="315" t="s">
        <v>680</v>
      </c>
      <c r="E46" s="9"/>
      <c r="F46" s="9" t="s">
        <v>342</v>
      </c>
      <c r="G46" s="9" t="s">
        <v>342</v>
      </c>
      <c r="H46" s="9" t="s">
        <v>342</v>
      </c>
      <c r="I46" s="9"/>
      <c r="J46" s="9" t="s">
        <v>342</v>
      </c>
      <c r="K46" s="9" t="s">
        <v>342</v>
      </c>
      <c r="L46" s="9"/>
      <c r="M46" s="9" t="s">
        <v>342</v>
      </c>
      <c r="N46" s="9"/>
      <c r="O46" s="9" t="s">
        <v>342</v>
      </c>
      <c r="P46" s="9" t="s">
        <v>342</v>
      </c>
      <c r="Q46" s="9" t="s">
        <v>342</v>
      </c>
      <c r="R46" s="450" t="s">
        <v>342</v>
      </c>
    </row>
    <row r="47" spans="1:18">
      <c r="A47" s="313" t="s">
        <v>417</v>
      </c>
      <c r="B47" s="318"/>
      <c r="C47" s="80"/>
      <c r="D47" s="315" t="s">
        <v>681</v>
      </c>
      <c r="E47" s="9"/>
      <c r="F47" s="9" t="s">
        <v>342</v>
      </c>
      <c r="G47" s="9" t="s">
        <v>342</v>
      </c>
      <c r="H47" s="9" t="s">
        <v>342</v>
      </c>
      <c r="I47" s="9"/>
      <c r="J47" s="9" t="s">
        <v>342</v>
      </c>
      <c r="K47" s="9" t="s">
        <v>342</v>
      </c>
      <c r="L47" s="9"/>
      <c r="M47" s="9" t="s">
        <v>342</v>
      </c>
      <c r="N47" s="9"/>
      <c r="O47" s="9" t="s">
        <v>342</v>
      </c>
      <c r="P47" s="9" t="s">
        <v>342</v>
      </c>
      <c r="Q47" s="9" t="s">
        <v>342</v>
      </c>
      <c r="R47" s="450" t="s">
        <v>342</v>
      </c>
    </row>
    <row r="48" spans="1:18" ht="15" customHeight="1">
      <c r="A48" s="101" t="s">
        <v>508</v>
      </c>
      <c r="B48" s="314"/>
      <c r="C48" s="718" t="s">
        <v>682</v>
      </c>
      <c r="D48" s="719"/>
      <c r="E48" s="99"/>
      <c r="F48" s="99" t="s">
        <v>342</v>
      </c>
      <c r="G48" s="99" t="s">
        <v>342</v>
      </c>
      <c r="H48" s="99" t="s">
        <v>342</v>
      </c>
      <c r="I48" s="99"/>
      <c r="J48" s="99" t="s">
        <v>342</v>
      </c>
      <c r="K48" s="99" t="s">
        <v>342</v>
      </c>
      <c r="L48" s="99"/>
      <c r="M48" s="99" t="s">
        <v>342</v>
      </c>
      <c r="N48" s="99"/>
      <c r="O48" s="99" t="s">
        <v>342</v>
      </c>
      <c r="P48" s="99" t="s">
        <v>342</v>
      </c>
      <c r="Q48" s="99" t="s">
        <v>342</v>
      </c>
      <c r="R48" s="450" t="s">
        <v>342</v>
      </c>
    </row>
    <row r="49" spans="1:18" ht="41.25" customHeight="1">
      <c r="A49" s="307" t="s">
        <v>509</v>
      </c>
      <c r="B49" s="706" t="s">
        <v>683</v>
      </c>
      <c r="C49" s="715"/>
      <c r="D49" s="716"/>
      <c r="E49" s="5"/>
      <c r="F49" s="5" t="s">
        <v>342</v>
      </c>
      <c r="G49" s="5" t="s">
        <v>342</v>
      </c>
      <c r="H49" s="5" t="s">
        <v>342</v>
      </c>
      <c r="I49" s="5"/>
      <c r="J49" s="5" t="s">
        <v>342</v>
      </c>
      <c r="K49" s="5" t="s">
        <v>342</v>
      </c>
      <c r="L49" s="5"/>
      <c r="M49" s="5" t="s">
        <v>342</v>
      </c>
      <c r="N49" s="5"/>
      <c r="O49" s="5" t="s">
        <v>342</v>
      </c>
      <c r="P49" s="5" t="s">
        <v>342</v>
      </c>
      <c r="Q49" s="5" t="s">
        <v>342</v>
      </c>
      <c r="R49" s="450" t="s">
        <v>342</v>
      </c>
    </row>
    <row r="50" spans="1:18" ht="54.95" customHeight="1">
      <c r="A50" s="307" t="s">
        <v>370</v>
      </c>
      <c r="B50" s="726" t="s">
        <v>1</v>
      </c>
      <c r="C50" s="726"/>
      <c r="D50" s="726"/>
      <c r="E50" s="98"/>
      <c r="F50" s="98"/>
      <c r="G50" s="450">
        <v>0</v>
      </c>
      <c r="H50" s="98"/>
      <c r="I50" s="98"/>
      <c r="J50" s="98">
        <f>+J51+J24</f>
        <v>7341.5599999999986</v>
      </c>
      <c r="K50" s="445">
        <f t="shared" ref="K50:O50" si="4">+K51+K24</f>
        <v>495.23000000000116</v>
      </c>
      <c r="L50" s="445"/>
      <c r="M50" s="445">
        <f t="shared" si="4"/>
        <v>1390.9499999999996</v>
      </c>
      <c r="N50" s="445"/>
      <c r="O50" s="445">
        <f t="shared" si="4"/>
        <v>2406.91</v>
      </c>
      <c r="P50" s="445"/>
      <c r="Q50" s="445"/>
      <c r="R50" s="450">
        <f t="shared" si="0"/>
        <v>11634.65</v>
      </c>
    </row>
    <row r="51" spans="1:18" ht="54.95" customHeight="1">
      <c r="A51" s="307" t="s">
        <v>510</v>
      </c>
      <c r="B51" s="726" t="s">
        <v>2</v>
      </c>
      <c r="C51" s="726"/>
      <c r="D51" s="726"/>
      <c r="E51" s="98"/>
      <c r="F51" s="98"/>
      <c r="G51" s="450">
        <v>0</v>
      </c>
      <c r="H51" s="98"/>
      <c r="I51" s="98"/>
      <c r="J51" s="98">
        <f>+J21+J22</f>
        <v>8776.2799999999988</v>
      </c>
      <c r="K51" s="445">
        <f t="shared" ref="K51:O51" si="5">+K21+K22</f>
        <v>1155.4700000000012</v>
      </c>
      <c r="L51" s="445"/>
      <c r="M51" s="445">
        <f t="shared" si="5"/>
        <v>1669.2299999999996</v>
      </c>
      <c r="N51" s="445"/>
      <c r="O51" s="445">
        <f t="shared" si="5"/>
        <v>3257.95</v>
      </c>
      <c r="P51" s="445"/>
      <c r="Q51" s="445"/>
      <c r="R51" s="450">
        <f t="shared" si="0"/>
        <v>14858.93</v>
      </c>
    </row>
    <row r="52" spans="1:18">
      <c r="A52" s="36" t="s">
        <v>418</v>
      </c>
      <c r="B52" s="36"/>
      <c r="C52" s="36"/>
      <c r="D52" s="36"/>
      <c r="E52" s="36"/>
      <c r="F52" s="36"/>
      <c r="G52" s="36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</row>
    <row r="53" spans="1:18">
      <c r="A53" s="36" t="s">
        <v>419</v>
      </c>
      <c r="B53" s="36"/>
      <c r="C53" s="36"/>
      <c r="D53" s="36"/>
      <c r="E53" s="36"/>
      <c r="F53" s="36"/>
      <c r="G53" s="36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</row>
    <row r="54" spans="1:18">
      <c r="A54" s="2" t="s">
        <v>674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95"/>
      <c r="M54" s="95"/>
      <c r="N54" s="95"/>
      <c r="O54" s="95"/>
      <c r="P54" s="95"/>
      <c r="Q54" s="95"/>
      <c r="R54" s="95"/>
    </row>
    <row r="55" spans="1:18">
      <c r="A55" s="36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</row>
    <row r="56" spans="1:18">
      <c r="A56" s="36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</row>
    <row r="57" spans="1:18">
      <c r="A57" s="36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</row>
    <row r="58" spans="1:18">
      <c r="A58" s="36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</row>
    <row r="59" spans="1:18">
      <c r="A59" s="36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spans="1:18">
      <c r="A60" s="36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</row>
    <row r="61" spans="1:18">
      <c r="A61" s="36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</row>
    <row r="62" spans="1:18">
      <c r="A62" s="36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1:18">
      <c r="A63" s="36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1:18">
      <c r="A64" s="36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1:18">
      <c r="A65" s="36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1:18">
      <c r="A66" s="36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1:18">
      <c r="A67" s="36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</row>
    <row r="68" spans="1:18">
      <c r="A68" s="36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1:18">
      <c r="A69" s="36"/>
      <c r="B69" s="95"/>
      <c r="C69" s="95"/>
      <c r="D69" s="95"/>
      <c r="E69" s="95"/>
      <c r="F69" s="95"/>
      <c r="G69" s="95"/>
      <c r="H69" s="95"/>
      <c r="I69" s="95"/>
      <c r="J69" s="95"/>
      <c r="K69" s="95"/>
    </row>
  </sheetData>
  <mergeCells count="43">
    <mergeCell ref="B50:D50"/>
    <mergeCell ref="B51:D51"/>
    <mergeCell ref="B12:D12"/>
    <mergeCell ref="B22:D22"/>
    <mergeCell ref="B30:D30"/>
    <mergeCell ref="B31:D31"/>
    <mergeCell ref="B41:D41"/>
    <mergeCell ref="B40:D40"/>
    <mergeCell ref="C13:D13"/>
    <mergeCell ref="C25:D25"/>
    <mergeCell ref="C44:D44"/>
    <mergeCell ref="C48:D48"/>
    <mergeCell ref="C34:D34"/>
    <mergeCell ref="C35:D35"/>
    <mergeCell ref="C39:D39"/>
    <mergeCell ref="C43:D43"/>
    <mergeCell ref="B21:D21"/>
    <mergeCell ref="B49:D49"/>
    <mergeCell ref="Q9:Q10"/>
    <mergeCell ref="C20:D20"/>
    <mergeCell ref="C23:D23"/>
    <mergeCell ref="C24:D24"/>
    <mergeCell ref="C29:D29"/>
    <mergeCell ref="C32:D32"/>
    <mergeCell ref="B16:D16"/>
    <mergeCell ref="C33:D33"/>
    <mergeCell ref="B42:D42"/>
    <mergeCell ref="B11:D11"/>
    <mergeCell ref="F9:G9"/>
    <mergeCell ref="H9:H10"/>
    <mergeCell ref="I9:I10"/>
    <mergeCell ref="J9:J10"/>
    <mergeCell ref="A5:R5"/>
    <mergeCell ref="A7:R7"/>
    <mergeCell ref="A9:A10"/>
    <mergeCell ref="B9:D10"/>
    <mergeCell ref="E9:E10"/>
    <mergeCell ref="P9:P10"/>
    <mergeCell ref="R9:R10"/>
    <mergeCell ref="K9:K10"/>
    <mergeCell ref="L9:L10"/>
    <mergeCell ref="M9:M10"/>
    <mergeCell ref="N9:O9"/>
  </mergeCells>
  <phoneticPr fontId="10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68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4"/>
  <sheetViews>
    <sheetView view="pageBreakPreview" zoomScaleSheetLayoutView="100" workbookViewId="0">
      <pane ySplit="11" topLeftCell="A12" activePane="bottomLeft" state="frozen"/>
      <selection pane="bottomLeft" activeCell="I24" sqref="I24"/>
    </sheetView>
  </sheetViews>
  <sheetFormatPr defaultRowHeight="12.75"/>
  <cols>
    <col min="1" max="1" width="5.42578125" style="126" customWidth="1"/>
    <col min="2" max="2" width="0.28515625" style="126" customWidth="1"/>
    <col min="3" max="3" width="2" style="126" customWidth="1"/>
    <col min="4" max="4" width="32.5703125" style="126" customWidth="1"/>
    <col min="5" max="5" width="6.7109375" style="126" bestFit="1" customWidth="1"/>
    <col min="6" max="8" width="12" style="126" customWidth="1"/>
    <col min="9" max="9" width="13.28515625" style="126" customWidth="1"/>
    <col min="10" max="11" width="12" style="126" customWidth="1"/>
    <col min="12" max="12" width="8.42578125" style="126" bestFit="1" customWidth="1"/>
    <col min="13" max="13" width="10.28515625" style="126" customWidth="1"/>
    <col min="14" max="14" width="8.7109375" style="126" customWidth="1"/>
    <col min="15" max="16384" width="9.140625" style="126"/>
  </cols>
  <sheetData>
    <row r="1" spans="1:13">
      <c r="J1" s="124"/>
    </row>
    <row r="2" spans="1:13">
      <c r="J2" s="96" t="s">
        <v>3</v>
      </c>
    </row>
    <row r="3" spans="1:13">
      <c r="J3" s="36" t="s">
        <v>482</v>
      </c>
    </row>
    <row r="5" spans="1:13" ht="30" customHeight="1">
      <c r="A5" s="753" t="s">
        <v>4</v>
      </c>
      <c r="B5" s="753"/>
      <c r="C5" s="753"/>
      <c r="D5" s="753"/>
      <c r="E5" s="753"/>
      <c r="F5" s="753"/>
      <c r="G5" s="753"/>
      <c r="H5" s="753"/>
      <c r="I5" s="753"/>
      <c r="J5" s="753"/>
      <c r="K5" s="753"/>
      <c r="L5" s="753"/>
      <c r="M5" s="753"/>
    </row>
    <row r="6" spans="1:13">
      <c r="D6" s="754" t="str">
        <f>+'12_VSAFAS_1p'!I6</f>
        <v>Kazlų Rūdos Saulės mokykla</v>
      </c>
      <c r="E6" s="754"/>
      <c r="F6" s="754"/>
      <c r="G6" s="754"/>
      <c r="H6" s="754"/>
      <c r="I6" s="754"/>
      <c r="J6" s="754"/>
      <c r="K6" s="754"/>
      <c r="L6" s="754"/>
      <c r="M6" s="754"/>
    </row>
    <row r="7" spans="1:13" ht="12.75" customHeight="1">
      <c r="A7" s="693" t="s">
        <v>5</v>
      </c>
      <c r="B7" s="693"/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</row>
    <row r="8" spans="1:13">
      <c r="G8" s="471">
        <v>43465</v>
      </c>
    </row>
    <row r="9" spans="1:13" ht="27" customHeight="1">
      <c r="A9" s="755" t="s">
        <v>480</v>
      </c>
      <c r="B9" s="759" t="s">
        <v>517</v>
      </c>
      <c r="C9" s="760"/>
      <c r="D9" s="761"/>
      <c r="E9" s="755" t="s">
        <v>601</v>
      </c>
      <c r="F9" s="755" t="s">
        <v>602</v>
      </c>
      <c r="G9" s="755" t="s">
        <v>603</v>
      </c>
      <c r="H9" s="755"/>
      <c r="I9" s="755"/>
      <c r="J9" s="755" t="s">
        <v>6</v>
      </c>
      <c r="K9" s="755"/>
      <c r="L9" s="757" t="s">
        <v>607</v>
      </c>
      <c r="M9" s="755" t="s">
        <v>244</v>
      </c>
    </row>
    <row r="10" spans="1:13" ht="101.25" customHeight="1">
      <c r="A10" s="756"/>
      <c r="B10" s="762"/>
      <c r="C10" s="763"/>
      <c r="D10" s="764"/>
      <c r="E10" s="755"/>
      <c r="F10" s="755"/>
      <c r="G10" s="44" t="s">
        <v>24</v>
      </c>
      <c r="H10" s="44" t="s">
        <v>7</v>
      </c>
      <c r="I10" s="44" t="s">
        <v>8</v>
      </c>
      <c r="J10" s="44" t="s">
        <v>9</v>
      </c>
      <c r="K10" s="44" t="s">
        <v>10</v>
      </c>
      <c r="L10" s="758"/>
      <c r="M10" s="755"/>
    </row>
    <row r="11" spans="1:13">
      <c r="A11" s="149">
        <v>1</v>
      </c>
      <c r="B11" s="319"/>
      <c r="C11" s="320"/>
      <c r="D11" s="321">
        <v>2</v>
      </c>
      <c r="E11" s="322">
        <v>3</v>
      </c>
      <c r="F11" s="322">
        <v>4</v>
      </c>
      <c r="G11" s="322">
        <v>5</v>
      </c>
      <c r="H11" s="322">
        <v>6</v>
      </c>
      <c r="I11" s="322">
        <v>7</v>
      </c>
      <c r="J11" s="322">
        <v>8</v>
      </c>
      <c r="K11" s="322">
        <v>9</v>
      </c>
      <c r="L11" s="322">
        <v>10</v>
      </c>
      <c r="M11" s="50">
        <v>11</v>
      </c>
    </row>
    <row r="12" spans="1:13" ht="24.95" customHeight="1">
      <c r="A12" s="323" t="s">
        <v>481</v>
      </c>
      <c r="B12" s="737" t="s">
        <v>389</v>
      </c>
      <c r="C12" s="738"/>
      <c r="D12" s="739"/>
      <c r="E12" s="325"/>
      <c r="F12" s="322">
        <v>539.95000000000005</v>
      </c>
      <c r="G12" s="322"/>
      <c r="H12" s="322"/>
      <c r="I12" s="472">
        <v>1</v>
      </c>
      <c r="J12" s="325"/>
      <c r="K12" s="325"/>
      <c r="L12" s="325"/>
      <c r="M12" s="322">
        <f>+F12+I12</f>
        <v>540.95000000000005</v>
      </c>
    </row>
    <row r="13" spans="1:13">
      <c r="A13" s="90" t="s">
        <v>483</v>
      </c>
      <c r="B13" s="326"/>
      <c r="C13" s="327" t="s">
        <v>11</v>
      </c>
      <c r="D13" s="328"/>
      <c r="E13" s="325"/>
      <c r="F13" s="329"/>
      <c r="G13" s="325"/>
      <c r="H13" s="325"/>
      <c r="I13" s="325"/>
      <c r="J13" s="325"/>
      <c r="K13" s="330"/>
      <c r="L13" s="330"/>
      <c r="M13" s="325"/>
    </row>
    <row r="14" spans="1:13">
      <c r="A14" s="331" t="s">
        <v>345</v>
      </c>
      <c r="B14" s="332"/>
      <c r="C14" s="320"/>
      <c r="D14" s="333" t="s">
        <v>392</v>
      </c>
      <c r="E14" s="325"/>
      <c r="F14" s="329"/>
      <c r="G14" s="325"/>
      <c r="H14" s="325"/>
      <c r="I14" s="325"/>
      <c r="J14" s="325"/>
      <c r="K14" s="330"/>
      <c r="L14" s="330"/>
      <c r="M14" s="325"/>
    </row>
    <row r="15" spans="1:13" ht="25.5">
      <c r="A15" s="334" t="s">
        <v>346</v>
      </c>
      <c r="B15" s="320"/>
      <c r="C15" s="320"/>
      <c r="D15" s="333" t="s">
        <v>393</v>
      </c>
      <c r="E15" s="325"/>
      <c r="F15" s="329"/>
      <c r="G15" s="325"/>
      <c r="H15" s="325"/>
      <c r="I15" s="325"/>
      <c r="J15" s="325"/>
      <c r="K15" s="330"/>
      <c r="L15" s="330"/>
      <c r="M15" s="325"/>
    </row>
    <row r="16" spans="1:13" ht="28.5" customHeight="1">
      <c r="A16" s="335" t="s">
        <v>485</v>
      </c>
      <c r="B16" s="336"/>
      <c r="C16" s="741" t="s">
        <v>12</v>
      </c>
      <c r="D16" s="742"/>
      <c r="E16" s="325"/>
      <c r="F16" s="325"/>
      <c r="G16" s="325"/>
      <c r="H16" s="325"/>
      <c r="I16" s="325"/>
      <c r="J16" s="325"/>
      <c r="K16" s="325"/>
      <c r="L16" s="325"/>
      <c r="M16" s="151"/>
    </row>
    <row r="17" spans="1:13">
      <c r="A17" s="331" t="s">
        <v>347</v>
      </c>
      <c r="B17" s="337"/>
      <c r="C17" s="320"/>
      <c r="D17" s="333" t="s">
        <v>395</v>
      </c>
      <c r="E17" s="325"/>
      <c r="F17" s="325"/>
      <c r="G17" s="325"/>
      <c r="H17" s="325"/>
      <c r="I17" s="325"/>
      <c r="J17" s="325"/>
      <c r="K17" s="325"/>
      <c r="L17" s="325"/>
      <c r="M17" s="151"/>
    </row>
    <row r="18" spans="1:13">
      <c r="A18" s="331" t="s">
        <v>348</v>
      </c>
      <c r="B18" s="337"/>
      <c r="C18" s="320"/>
      <c r="D18" s="333" t="s">
        <v>396</v>
      </c>
      <c r="E18" s="325"/>
      <c r="F18" s="325"/>
      <c r="G18" s="325"/>
      <c r="H18" s="325"/>
      <c r="I18" s="325"/>
      <c r="J18" s="325"/>
      <c r="K18" s="325"/>
      <c r="L18" s="325"/>
      <c r="M18" s="151"/>
    </row>
    <row r="19" spans="1:13">
      <c r="A19" s="331" t="s">
        <v>442</v>
      </c>
      <c r="B19" s="337"/>
      <c r="C19" s="320"/>
      <c r="D19" s="333" t="s">
        <v>397</v>
      </c>
      <c r="E19" s="325"/>
      <c r="F19" s="325"/>
      <c r="G19" s="325"/>
      <c r="H19" s="325"/>
      <c r="I19" s="325"/>
      <c r="J19" s="325"/>
      <c r="K19" s="325"/>
      <c r="L19" s="325"/>
      <c r="M19" s="151"/>
    </row>
    <row r="20" spans="1:13">
      <c r="A20" s="90" t="s">
        <v>487</v>
      </c>
      <c r="B20" s="338"/>
      <c r="C20" s="339" t="s">
        <v>462</v>
      </c>
      <c r="D20" s="340"/>
      <c r="E20" s="325"/>
      <c r="F20" s="325"/>
      <c r="G20" s="325"/>
      <c r="H20" s="325"/>
      <c r="I20" s="325"/>
      <c r="J20" s="341"/>
      <c r="K20" s="330"/>
      <c r="L20" s="330"/>
      <c r="M20" s="325"/>
    </row>
    <row r="21" spans="1:13" ht="24.95" customHeight="1">
      <c r="A21" s="323" t="s">
        <v>488</v>
      </c>
      <c r="B21" s="743" t="s">
        <v>398</v>
      </c>
      <c r="C21" s="744"/>
      <c r="D21" s="745"/>
      <c r="E21" s="325"/>
      <c r="F21" s="322">
        <f>+F12</f>
        <v>539.95000000000005</v>
      </c>
      <c r="G21" s="325"/>
      <c r="H21" s="325"/>
      <c r="I21" s="472">
        <f>+I12</f>
        <v>1</v>
      </c>
      <c r="J21" s="325"/>
      <c r="K21" s="325"/>
      <c r="L21" s="325"/>
      <c r="M21" s="473">
        <f>+F21+I21</f>
        <v>540.95000000000005</v>
      </c>
    </row>
    <row r="22" spans="1:13" ht="24.95" customHeight="1">
      <c r="A22" s="323" t="s">
        <v>489</v>
      </c>
      <c r="B22" s="737" t="s">
        <v>13</v>
      </c>
      <c r="C22" s="738"/>
      <c r="D22" s="739"/>
      <c r="E22" s="50" t="s">
        <v>342</v>
      </c>
      <c r="F22" s="322">
        <v>-539.95000000000005</v>
      </c>
      <c r="G22" s="325"/>
      <c r="H22" s="50" t="s">
        <v>342</v>
      </c>
      <c r="I22" s="50">
        <v>-0.64</v>
      </c>
      <c r="J22" s="50" t="s">
        <v>342</v>
      </c>
      <c r="K22" s="50" t="s">
        <v>342</v>
      </c>
      <c r="L22" s="50"/>
      <c r="M22" s="150">
        <f>+F22+I22</f>
        <v>-540.59</v>
      </c>
    </row>
    <row r="23" spans="1:13" ht="30" customHeight="1">
      <c r="A23" s="90" t="s">
        <v>490</v>
      </c>
      <c r="B23" s="324"/>
      <c r="C23" s="746" t="s">
        <v>14</v>
      </c>
      <c r="D23" s="747"/>
      <c r="E23" s="50" t="s">
        <v>342</v>
      </c>
      <c r="F23" s="325"/>
      <c r="G23" s="325"/>
      <c r="H23" s="50" t="s">
        <v>342</v>
      </c>
      <c r="I23" s="50"/>
      <c r="J23" s="50" t="s">
        <v>342</v>
      </c>
      <c r="K23" s="50" t="s">
        <v>342</v>
      </c>
      <c r="L23" s="50"/>
      <c r="M23" s="150"/>
    </row>
    <row r="24" spans="1:13" ht="26.25" customHeight="1">
      <c r="A24" s="90" t="s">
        <v>491</v>
      </c>
      <c r="B24" s="326"/>
      <c r="C24" s="732" t="s">
        <v>15</v>
      </c>
      <c r="D24" s="740"/>
      <c r="E24" s="50" t="s">
        <v>342</v>
      </c>
      <c r="F24" s="341"/>
      <c r="G24" s="341"/>
      <c r="H24" s="50" t="s">
        <v>342</v>
      </c>
      <c r="I24" s="50">
        <v>-0.36</v>
      </c>
      <c r="J24" s="50" t="s">
        <v>342</v>
      </c>
      <c r="K24" s="50" t="s">
        <v>342</v>
      </c>
      <c r="L24" s="50"/>
      <c r="M24" s="521">
        <v>-0.36</v>
      </c>
    </row>
    <row r="25" spans="1:13" ht="24.95" customHeight="1">
      <c r="A25" s="90" t="s">
        <v>492</v>
      </c>
      <c r="B25" s="326"/>
      <c r="C25" s="732" t="s">
        <v>16</v>
      </c>
      <c r="D25" s="733"/>
      <c r="E25" s="50" t="s">
        <v>342</v>
      </c>
      <c r="F25" s="341"/>
      <c r="G25" s="341"/>
      <c r="H25" s="50" t="s">
        <v>342</v>
      </c>
      <c r="I25" s="342"/>
      <c r="J25" s="50" t="s">
        <v>342</v>
      </c>
      <c r="K25" s="50" t="s">
        <v>342</v>
      </c>
      <c r="L25" s="50"/>
      <c r="M25" s="151"/>
    </row>
    <row r="26" spans="1:13">
      <c r="A26" s="331" t="s">
        <v>403</v>
      </c>
      <c r="B26" s="332"/>
      <c r="C26" s="343"/>
      <c r="D26" s="344" t="s">
        <v>395</v>
      </c>
      <c r="E26" s="9" t="s">
        <v>342</v>
      </c>
      <c r="F26" s="345"/>
      <c r="G26" s="345"/>
      <c r="H26" s="9" t="s">
        <v>342</v>
      </c>
      <c r="I26" s="346"/>
      <c r="J26" s="9" t="s">
        <v>342</v>
      </c>
      <c r="K26" s="9" t="s">
        <v>342</v>
      </c>
      <c r="L26" s="9"/>
      <c r="M26" s="151"/>
    </row>
    <row r="27" spans="1:13">
      <c r="A27" s="331" t="s">
        <v>404</v>
      </c>
      <c r="B27" s="332"/>
      <c r="C27" s="343"/>
      <c r="D27" s="344" t="s">
        <v>396</v>
      </c>
      <c r="E27" s="9" t="s">
        <v>342</v>
      </c>
      <c r="F27" s="345"/>
      <c r="G27" s="345"/>
      <c r="H27" s="9" t="s">
        <v>342</v>
      </c>
      <c r="I27" s="346"/>
      <c r="J27" s="9" t="s">
        <v>342</v>
      </c>
      <c r="K27" s="9" t="s">
        <v>342</v>
      </c>
      <c r="L27" s="9"/>
      <c r="M27" s="151"/>
    </row>
    <row r="28" spans="1:13">
      <c r="A28" s="331" t="s">
        <v>405</v>
      </c>
      <c r="B28" s="332"/>
      <c r="C28" s="343"/>
      <c r="D28" s="344" t="s">
        <v>397</v>
      </c>
      <c r="E28" s="9" t="s">
        <v>342</v>
      </c>
      <c r="F28" s="345"/>
      <c r="G28" s="345"/>
      <c r="H28" s="9" t="s">
        <v>342</v>
      </c>
      <c r="I28" s="346"/>
      <c r="J28" s="9" t="s">
        <v>342</v>
      </c>
      <c r="K28" s="9" t="s">
        <v>342</v>
      </c>
      <c r="L28" s="9"/>
      <c r="M28" s="151"/>
    </row>
    <row r="29" spans="1:13">
      <c r="A29" s="149" t="s">
        <v>493</v>
      </c>
      <c r="B29" s="337"/>
      <c r="C29" s="347" t="s">
        <v>462</v>
      </c>
      <c r="D29" s="333"/>
      <c r="E29" s="50" t="s">
        <v>342</v>
      </c>
      <c r="F29" s="348"/>
      <c r="G29" s="348"/>
      <c r="H29" s="50" t="s">
        <v>342</v>
      </c>
      <c r="I29" s="349"/>
      <c r="J29" s="50" t="s">
        <v>342</v>
      </c>
      <c r="K29" s="50" t="s">
        <v>342</v>
      </c>
      <c r="L29" s="50"/>
      <c r="M29" s="151"/>
    </row>
    <row r="30" spans="1:13" ht="24.95" customHeight="1">
      <c r="A30" s="323" t="s">
        <v>494</v>
      </c>
      <c r="B30" s="734" t="s">
        <v>17</v>
      </c>
      <c r="C30" s="735"/>
      <c r="D30" s="736"/>
      <c r="E30" s="50" t="s">
        <v>342</v>
      </c>
      <c r="F30" s="325">
        <v>-539.95000000000005</v>
      </c>
      <c r="G30" s="325"/>
      <c r="H30" s="50" t="s">
        <v>342</v>
      </c>
      <c r="I30" s="474">
        <v>-1</v>
      </c>
      <c r="J30" s="50" t="s">
        <v>342</v>
      </c>
      <c r="K30" s="50" t="s">
        <v>342</v>
      </c>
      <c r="L30" s="50"/>
      <c r="M30" s="151">
        <f>+F30+I30</f>
        <v>-540.95000000000005</v>
      </c>
    </row>
    <row r="31" spans="1:13" ht="24.95" customHeight="1">
      <c r="A31" s="90" t="s">
        <v>495</v>
      </c>
      <c r="B31" s="737" t="s">
        <v>407</v>
      </c>
      <c r="C31" s="738"/>
      <c r="D31" s="739"/>
      <c r="E31" s="325"/>
      <c r="F31" s="325"/>
      <c r="G31" s="325"/>
      <c r="H31" s="325"/>
      <c r="I31" s="325"/>
      <c r="J31" s="325"/>
      <c r="K31" s="325"/>
      <c r="L31" s="325"/>
      <c r="M31" s="151"/>
    </row>
    <row r="32" spans="1:13" ht="24.95" customHeight="1">
      <c r="A32" s="90" t="s">
        <v>496</v>
      </c>
      <c r="B32" s="324"/>
      <c r="C32" s="746" t="s">
        <v>408</v>
      </c>
      <c r="D32" s="747"/>
      <c r="E32" s="325"/>
      <c r="F32" s="325"/>
      <c r="G32" s="325"/>
      <c r="H32" s="325"/>
      <c r="I32" s="325"/>
      <c r="J32" s="325"/>
      <c r="K32" s="325"/>
      <c r="L32" s="325"/>
      <c r="M32" s="151"/>
    </row>
    <row r="33" spans="1:13" ht="33" customHeight="1">
      <c r="A33" s="90" t="s">
        <v>497</v>
      </c>
      <c r="B33" s="326"/>
      <c r="C33" s="751" t="s">
        <v>18</v>
      </c>
      <c r="D33" s="752"/>
      <c r="E33" s="325"/>
      <c r="F33" s="325"/>
      <c r="G33" s="325"/>
      <c r="H33" s="325"/>
      <c r="I33" s="325"/>
      <c r="J33" s="325"/>
      <c r="K33" s="325"/>
      <c r="L33" s="325"/>
      <c r="M33" s="151"/>
    </row>
    <row r="34" spans="1:13" ht="29.25" customHeight="1">
      <c r="A34" s="90" t="s">
        <v>499</v>
      </c>
      <c r="B34" s="326"/>
      <c r="C34" s="732" t="s">
        <v>410</v>
      </c>
      <c r="D34" s="733"/>
      <c r="E34" s="325"/>
      <c r="F34" s="325"/>
      <c r="G34" s="325"/>
      <c r="H34" s="325"/>
      <c r="I34" s="325"/>
      <c r="J34" s="325"/>
      <c r="K34" s="325"/>
      <c r="L34" s="325"/>
      <c r="M34" s="151"/>
    </row>
    <row r="35" spans="1:13" ht="24.95" customHeight="1">
      <c r="A35" s="323" t="s">
        <v>501</v>
      </c>
      <c r="B35" s="326"/>
      <c r="C35" s="732" t="s">
        <v>19</v>
      </c>
      <c r="D35" s="733"/>
      <c r="E35" s="325"/>
      <c r="F35" s="325"/>
      <c r="G35" s="325"/>
      <c r="H35" s="325"/>
      <c r="I35" s="325"/>
      <c r="J35" s="325"/>
      <c r="K35" s="325"/>
      <c r="L35" s="325"/>
      <c r="M35" s="151"/>
    </row>
    <row r="36" spans="1:13">
      <c r="A36" s="331" t="s">
        <v>412</v>
      </c>
      <c r="B36" s="332"/>
      <c r="C36" s="343"/>
      <c r="D36" s="344" t="s">
        <v>395</v>
      </c>
      <c r="E36" s="325"/>
      <c r="F36" s="325"/>
      <c r="G36" s="325"/>
      <c r="H36" s="325"/>
      <c r="I36" s="325"/>
      <c r="J36" s="325"/>
      <c r="K36" s="325"/>
      <c r="L36" s="325"/>
      <c r="M36" s="151"/>
    </row>
    <row r="37" spans="1:13">
      <c r="A37" s="331" t="s">
        <v>413</v>
      </c>
      <c r="B37" s="332"/>
      <c r="C37" s="343"/>
      <c r="D37" s="344" t="s">
        <v>396</v>
      </c>
      <c r="E37" s="325"/>
      <c r="F37" s="325"/>
      <c r="G37" s="325"/>
      <c r="H37" s="325"/>
      <c r="I37" s="325"/>
      <c r="J37" s="325"/>
      <c r="K37" s="325"/>
      <c r="L37" s="325"/>
      <c r="M37" s="151"/>
    </row>
    <row r="38" spans="1:13">
      <c r="A38" s="331" t="s">
        <v>414</v>
      </c>
      <c r="B38" s="332"/>
      <c r="C38" s="343"/>
      <c r="D38" s="344" t="s">
        <v>397</v>
      </c>
      <c r="E38" s="325"/>
      <c r="F38" s="325"/>
      <c r="G38" s="325"/>
      <c r="H38" s="325"/>
      <c r="I38" s="325"/>
      <c r="J38" s="325"/>
      <c r="K38" s="325"/>
      <c r="L38" s="325"/>
      <c r="M38" s="151"/>
    </row>
    <row r="39" spans="1:13">
      <c r="A39" s="90" t="s">
        <v>502</v>
      </c>
      <c r="B39" s="326"/>
      <c r="C39" s="350" t="s">
        <v>462</v>
      </c>
      <c r="D39" s="328"/>
      <c r="E39" s="325"/>
      <c r="F39" s="325"/>
      <c r="G39" s="325"/>
      <c r="H39" s="325"/>
      <c r="I39" s="325"/>
      <c r="J39" s="325"/>
      <c r="K39" s="325"/>
      <c r="L39" s="325"/>
      <c r="M39" s="151"/>
    </row>
    <row r="40" spans="1:13" ht="26.25" customHeight="1">
      <c r="A40" s="323" t="s">
        <v>503</v>
      </c>
      <c r="B40" s="734" t="s">
        <v>20</v>
      </c>
      <c r="C40" s="735"/>
      <c r="D40" s="736"/>
      <c r="E40" s="325"/>
      <c r="F40" s="325"/>
      <c r="G40" s="325"/>
      <c r="H40" s="325"/>
      <c r="I40" s="325"/>
      <c r="J40" s="325"/>
      <c r="K40" s="325"/>
      <c r="L40" s="325"/>
      <c r="M40" s="151"/>
    </row>
    <row r="41" spans="1:13" ht="24.95" customHeight="1">
      <c r="A41" s="323" t="s">
        <v>504</v>
      </c>
      <c r="B41" s="748" t="s">
        <v>21</v>
      </c>
      <c r="C41" s="749"/>
      <c r="D41" s="750"/>
      <c r="E41" s="325"/>
      <c r="F41" s="472">
        <v>0</v>
      </c>
      <c r="G41" s="472"/>
      <c r="H41" s="472"/>
      <c r="I41" s="472">
        <v>0</v>
      </c>
      <c r="J41" s="472"/>
      <c r="K41" s="472"/>
      <c r="L41" s="472"/>
      <c r="M41" s="473">
        <f>+F41+I41</f>
        <v>0</v>
      </c>
    </row>
    <row r="42" spans="1:13" ht="24.95" customHeight="1">
      <c r="A42" s="323" t="s">
        <v>505</v>
      </c>
      <c r="B42" s="734" t="s">
        <v>22</v>
      </c>
      <c r="C42" s="735"/>
      <c r="D42" s="736"/>
      <c r="E42" s="325"/>
      <c r="F42" s="472">
        <v>0</v>
      </c>
      <c r="G42" s="472"/>
      <c r="H42" s="472"/>
      <c r="I42" s="472">
        <v>0.36</v>
      </c>
      <c r="J42" s="472"/>
      <c r="K42" s="472"/>
      <c r="L42" s="472"/>
      <c r="M42" s="473">
        <f>+F42+I42</f>
        <v>0.36</v>
      </c>
    </row>
    <row r="43" spans="1:13">
      <c r="A43" s="122" t="s">
        <v>25</v>
      </c>
      <c r="B43" s="122"/>
      <c r="C43" s="122"/>
      <c r="D43" s="122"/>
      <c r="E43" s="122"/>
      <c r="F43" s="122"/>
    </row>
    <row r="44" spans="1:13">
      <c r="A44" s="351" t="s">
        <v>23</v>
      </c>
    </row>
  </sheetData>
  <mergeCells count="27">
    <mergeCell ref="A5:M5"/>
    <mergeCell ref="D6:M6"/>
    <mergeCell ref="A9:A10"/>
    <mergeCell ref="E9:E10"/>
    <mergeCell ref="F9:F10"/>
    <mergeCell ref="G9:I9"/>
    <mergeCell ref="J9:K9"/>
    <mergeCell ref="A7:M7"/>
    <mergeCell ref="M9:M10"/>
    <mergeCell ref="L9:L10"/>
    <mergeCell ref="B9:D10"/>
    <mergeCell ref="B42:D42"/>
    <mergeCell ref="B41:D41"/>
    <mergeCell ref="C32:D32"/>
    <mergeCell ref="C33:D33"/>
    <mergeCell ref="C34:D34"/>
    <mergeCell ref="C35:D35"/>
    <mergeCell ref="C25:D25"/>
    <mergeCell ref="B30:D30"/>
    <mergeCell ref="B12:D12"/>
    <mergeCell ref="C24:D24"/>
    <mergeCell ref="B40:D40"/>
    <mergeCell ref="B31:D31"/>
    <mergeCell ref="C16:D16"/>
    <mergeCell ref="B21:D21"/>
    <mergeCell ref="B22:D22"/>
    <mergeCell ref="C23:D23"/>
  </mergeCells>
  <phoneticPr fontId="10" type="noConversion"/>
  <pageMargins left="0.55118110236220474" right="0.55118110236220474" top="0.59055118110236227" bottom="0.59055118110236227" header="0.31496062992125984" footer="0.31496062992125984"/>
  <pageSetup paperSize="9" scale="87" fitToHeight="2" orientation="landscape" r:id="rId1"/>
  <headerFooter alignWithMargins="0"/>
  <rowBreaks count="1" manualBreakCount="1">
    <brk id="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16</vt:i4>
      </vt:variant>
      <vt:variant>
        <vt:lpstr>Įvardinti diapazonai</vt:lpstr>
      </vt:variant>
      <vt:variant>
        <vt:i4>20</vt:i4>
      </vt:variant>
    </vt:vector>
  </HeadingPairs>
  <TitlesOfParts>
    <vt:vector size="36" baseType="lpstr">
      <vt:lpstr>2_VSAFAS_2p</vt:lpstr>
      <vt:lpstr>3_VSAFAS_2p</vt:lpstr>
      <vt:lpstr>4_VSAFAS_1p</vt:lpstr>
      <vt:lpstr>5_VSAFAS_2p</vt:lpstr>
      <vt:lpstr>6_VSAFAS_6p</vt:lpstr>
      <vt:lpstr>8_VSAFAS_1p</vt:lpstr>
      <vt:lpstr>10_VSAFAS_2p </vt:lpstr>
      <vt:lpstr>12_VSAFAS_1p</vt:lpstr>
      <vt:lpstr>13_VSAFAS_1p</vt:lpstr>
      <vt:lpstr>17_VSAFAS_7p</vt:lpstr>
      <vt:lpstr>17_VSAFAS_8p</vt:lpstr>
      <vt:lpstr>17_VSAFAS_12p</vt:lpstr>
      <vt:lpstr>17_VSAFAS_13p</vt:lpstr>
      <vt:lpstr>20_VSAFAS_4p</vt:lpstr>
      <vt:lpstr>20_VSAFAS_5p</vt:lpstr>
      <vt:lpstr>25_VSAFAS_P</vt:lpstr>
      <vt:lpstr>'10_VSAFAS_2p '!Print_Area</vt:lpstr>
      <vt:lpstr>'12_VSAFAS_1p'!Print_Area</vt:lpstr>
      <vt:lpstr>'13_VSAFAS_1p'!Print_Area</vt:lpstr>
      <vt:lpstr>'17_VSAFAS_12p'!Print_Area</vt:lpstr>
      <vt:lpstr>'17_VSAFAS_7p'!Print_Area</vt:lpstr>
      <vt:lpstr>'17_VSAFAS_8p'!Print_Area</vt:lpstr>
      <vt:lpstr>'2_VSAFAS_2p'!Print_Area</vt:lpstr>
      <vt:lpstr>'20_VSAFAS_4p'!Print_Area</vt:lpstr>
      <vt:lpstr>'20_VSAFAS_5p'!Print_Area</vt:lpstr>
      <vt:lpstr>'3_VSAFAS_2p'!Print_Area</vt:lpstr>
      <vt:lpstr>'4_VSAFAS_1p'!Print_Area</vt:lpstr>
      <vt:lpstr>'5_VSAFAS_2p'!Print_Area</vt:lpstr>
      <vt:lpstr>'6_VSAFAS_6p'!Print_Area</vt:lpstr>
      <vt:lpstr>'8_VSAFAS_1p'!Print_Area</vt:lpstr>
      <vt:lpstr>'12_VSAFAS_1p'!Print_Titles</vt:lpstr>
      <vt:lpstr>'13_VSAFAS_1p'!Print_Titles</vt:lpstr>
      <vt:lpstr>'2_VSAFAS_2p'!Print_Titles</vt:lpstr>
      <vt:lpstr>'20_VSAFAS_4p'!Print_Titles</vt:lpstr>
      <vt:lpstr>'3_VSAFAS_2p'!Print_Titles</vt:lpstr>
      <vt:lpstr>'5_VSAFAS_2p'!Print_Titles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Vaidotas Ražanas</dc:creator>
  <cp:lastModifiedBy>Buhalterė</cp:lastModifiedBy>
  <cp:lastPrinted>2019-03-22T17:11:29Z</cp:lastPrinted>
  <dcterms:created xsi:type="dcterms:W3CDTF">2013-02-01T07:28:35Z</dcterms:created>
  <dcterms:modified xsi:type="dcterms:W3CDTF">2019-03-22T17:13:11Z</dcterms:modified>
</cp:coreProperties>
</file>