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 activeTab="13"/>
  </bookViews>
  <sheets>
    <sheet name="S02" sheetId="4" r:id="rId1"/>
    <sheet name="S03" sheetId="5" r:id="rId2"/>
    <sheet name="S04" sheetId="6" r:id="rId3"/>
    <sheet name="S05" sheetId="7" r:id="rId4"/>
    <sheet name="S08" sheetId="8" r:id="rId5"/>
    <sheet name="S10" sheetId="9" r:id="rId6"/>
    <sheet name="S12" sheetId="10" r:id="rId7"/>
    <sheet name="S13" sheetId="11" r:id="rId8"/>
    <sheet name="S17_8P" sheetId="12" r:id="rId9"/>
    <sheet name="S6_6P" sheetId="13" r:id="rId10"/>
    <sheet name="S17_7P" sheetId="14" r:id="rId11"/>
    <sheet name="S17_13P" sheetId="15" r:id="rId12"/>
    <sheet name="S17_12P" sheetId="16" r:id="rId13"/>
    <sheet name="S20_4P" sheetId="17" r:id="rId14"/>
    <sheet name="S20_5P" sheetId="18" r:id="rId15"/>
    <sheet name="S25" sheetId="19" r:id="rId16"/>
  </sheets>
  <definedNames>
    <definedName name="_xlnm.Print_Titles" localSheetId="0">'S02'!$19:$19</definedName>
  </definedNames>
  <calcPr calcId="145621"/>
</workbook>
</file>

<file path=xl/calcChain.xml><?xml version="1.0" encoding="utf-8"?>
<calcChain xmlns="http://schemas.openxmlformats.org/spreadsheetml/2006/main">
  <c r="G21" i="11" l="1"/>
  <c r="H21" i="11"/>
  <c r="I21" i="11"/>
  <c r="J21" i="11"/>
  <c r="K21" i="11"/>
  <c r="L21" i="11"/>
  <c r="M21" i="11"/>
  <c r="F13" i="11"/>
  <c r="F21" i="11" s="1"/>
  <c r="I13" i="11"/>
  <c r="O41" i="19" l="1"/>
  <c r="O40" i="19"/>
  <c r="O39" i="19"/>
  <c r="O38" i="19"/>
  <c r="O37" i="19"/>
  <c r="O36" i="19"/>
  <c r="O35" i="19"/>
  <c r="O34" i="19"/>
  <c r="O33" i="19"/>
  <c r="O32" i="19"/>
  <c r="O31" i="19"/>
  <c r="O30" i="19"/>
  <c r="O29" i="19"/>
  <c r="M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M12" i="19"/>
  <c r="G16" i="18"/>
  <c r="F16" i="18"/>
  <c r="H16" i="18" s="1"/>
  <c r="D16" i="18"/>
  <c r="C16" i="18"/>
  <c r="E16" i="18" s="1"/>
  <c r="H15" i="18"/>
  <c r="E15" i="18"/>
  <c r="H14" i="18"/>
  <c r="E14" i="18"/>
  <c r="H13" i="18"/>
  <c r="E13" i="18"/>
  <c r="H12" i="18"/>
  <c r="E12" i="18"/>
  <c r="M24" i="17" l="1"/>
  <c r="M23" i="17"/>
  <c r="L22" i="17"/>
  <c r="K22" i="17"/>
  <c r="J22" i="17"/>
  <c r="I22" i="17"/>
  <c r="H22" i="17"/>
  <c r="G22" i="17"/>
  <c r="F22" i="17"/>
  <c r="E22" i="17"/>
  <c r="D22" i="17"/>
  <c r="C22" i="17"/>
  <c r="M22" i="17" s="1"/>
  <c r="M21" i="17"/>
  <c r="M20" i="17"/>
  <c r="L19" i="17"/>
  <c r="K19" i="17"/>
  <c r="J19" i="17"/>
  <c r="I19" i="17"/>
  <c r="H19" i="17"/>
  <c r="G19" i="17"/>
  <c r="F19" i="17"/>
  <c r="E19" i="17"/>
  <c r="D19" i="17"/>
  <c r="C19" i="17"/>
  <c r="M19" i="17" s="1"/>
  <c r="M18" i="17"/>
  <c r="M17" i="17"/>
  <c r="L16" i="17"/>
  <c r="K16" i="17"/>
  <c r="J16" i="17"/>
  <c r="I16" i="17"/>
  <c r="H16" i="17"/>
  <c r="G16" i="17"/>
  <c r="F16" i="17"/>
  <c r="E16" i="17"/>
  <c r="D16" i="17"/>
  <c r="C16" i="17"/>
  <c r="M16" i="17" s="1"/>
  <c r="M15" i="17"/>
  <c r="M14" i="17"/>
  <c r="L13" i="17"/>
  <c r="L25" i="17" s="1"/>
  <c r="K13" i="17"/>
  <c r="K25" i="17" s="1"/>
  <c r="J13" i="17"/>
  <c r="J25" i="17" s="1"/>
  <c r="I13" i="17"/>
  <c r="I25" i="17" s="1"/>
  <c r="H13" i="17"/>
  <c r="H25" i="17" s="1"/>
  <c r="G13" i="17"/>
  <c r="G25" i="17" s="1"/>
  <c r="F13" i="17"/>
  <c r="F25" i="17" s="1"/>
  <c r="E13" i="17"/>
  <c r="E25" i="17" s="1"/>
  <c r="D13" i="17"/>
  <c r="D25" i="17" s="1"/>
  <c r="C13" i="17"/>
  <c r="C25" i="17" s="1"/>
  <c r="M25" i="17" l="1"/>
  <c r="M13" i="17"/>
  <c r="I16" i="16" l="1"/>
  <c r="H16" i="16"/>
  <c r="G16" i="16"/>
  <c r="F16" i="16"/>
  <c r="E16" i="16"/>
  <c r="D16" i="16"/>
  <c r="I11" i="16"/>
  <c r="I20" i="16" s="1"/>
  <c r="H11" i="16"/>
  <c r="H20" i="16" s="1"/>
  <c r="G11" i="16"/>
  <c r="G20" i="16" s="1"/>
  <c r="F11" i="16"/>
  <c r="F20" i="16" s="1"/>
  <c r="E11" i="16"/>
  <c r="E20" i="16" s="1"/>
  <c r="D11" i="16"/>
  <c r="D20" i="16" s="1"/>
  <c r="I24" i="14" l="1"/>
  <c r="H24" i="14"/>
  <c r="G24" i="14"/>
  <c r="F24" i="14"/>
  <c r="E24" i="14"/>
  <c r="E12" i="14" s="1"/>
  <c r="E29" i="14" s="1"/>
  <c r="D24" i="14"/>
  <c r="I17" i="14"/>
  <c r="H17" i="14"/>
  <c r="G17" i="14"/>
  <c r="F17" i="14"/>
  <c r="E17" i="14"/>
  <c r="D17" i="14"/>
  <c r="I14" i="14"/>
  <c r="H14" i="14"/>
  <c r="G14" i="14"/>
  <c r="F14" i="14"/>
  <c r="E14" i="14"/>
  <c r="D14" i="14"/>
  <c r="I12" i="14"/>
  <c r="I29" i="14" s="1"/>
  <c r="H12" i="14"/>
  <c r="H29" i="14" s="1"/>
  <c r="G12" i="14"/>
  <c r="G29" i="14" s="1"/>
  <c r="F12" i="14"/>
  <c r="F29" i="14" s="1"/>
  <c r="D12" i="14"/>
  <c r="D29" i="14" s="1"/>
  <c r="E11" i="13" l="1"/>
  <c r="E21" i="13" s="1"/>
  <c r="D11" i="13"/>
  <c r="D21" i="13" s="1"/>
  <c r="G26" i="12" l="1"/>
  <c r="F26" i="12"/>
  <c r="E26" i="12"/>
  <c r="D26" i="12"/>
  <c r="G19" i="12"/>
  <c r="F19" i="12"/>
  <c r="E19" i="12"/>
  <c r="D19" i="12"/>
  <c r="G12" i="12"/>
  <c r="G34" i="12" s="1"/>
  <c r="F12" i="12"/>
  <c r="F34" i="12" s="1"/>
  <c r="E12" i="12"/>
  <c r="E34" i="12" s="1"/>
  <c r="D12" i="12"/>
  <c r="D34" i="12" s="1"/>
  <c r="L42" i="11" l="1"/>
  <c r="K42" i="11"/>
  <c r="J42" i="11"/>
  <c r="I42" i="11"/>
  <c r="H42" i="11"/>
  <c r="G42" i="11"/>
  <c r="M42" i="11" s="1"/>
  <c r="F42" i="11"/>
  <c r="E42" i="11"/>
  <c r="K40" i="11"/>
  <c r="I40" i="11"/>
  <c r="G40" i="11"/>
  <c r="E40" i="11"/>
  <c r="M39" i="11"/>
  <c r="M38" i="11"/>
  <c r="M37" i="11"/>
  <c r="M36" i="11"/>
  <c r="L35" i="11"/>
  <c r="L40" i="11" s="1"/>
  <c r="K35" i="11"/>
  <c r="J35" i="11"/>
  <c r="J40" i="11" s="1"/>
  <c r="I35" i="11"/>
  <c r="H35" i="11"/>
  <c r="H40" i="11" s="1"/>
  <c r="G35" i="11"/>
  <c r="F35" i="11"/>
  <c r="F40" i="11" s="1"/>
  <c r="M40" i="11" s="1"/>
  <c r="E35" i="11"/>
  <c r="M34" i="11"/>
  <c r="M33" i="11"/>
  <c r="M32" i="11"/>
  <c r="M31" i="11"/>
  <c r="I30" i="11"/>
  <c r="F30" i="11"/>
  <c r="M29" i="11"/>
  <c r="M28" i="11"/>
  <c r="M27" i="11"/>
  <c r="M26" i="11"/>
  <c r="L25" i="11"/>
  <c r="L30" i="11" s="1"/>
  <c r="I25" i="11"/>
  <c r="G25" i="11"/>
  <c r="G30" i="11" s="1"/>
  <c r="F25" i="11"/>
  <c r="M25" i="11" s="1"/>
  <c r="M24" i="11"/>
  <c r="M23" i="11"/>
  <c r="M22" i="11"/>
  <c r="M20" i="11"/>
  <c r="M19" i="11"/>
  <c r="M18" i="11"/>
  <c r="M17" i="11"/>
  <c r="L16" i="11"/>
  <c r="K16" i="11"/>
  <c r="J16" i="11"/>
  <c r="I16" i="11"/>
  <c r="H16" i="11"/>
  <c r="G16" i="11"/>
  <c r="M16" i="11" s="1"/>
  <c r="F16" i="11"/>
  <c r="E16" i="11"/>
  <c r="M15" i="11"/>
  <c r="M14" i="11"/>
  <c r="L13" i="11"/>
  <c r="K13" i="11"/>
  <c r="K41" i="11" s="1"/>
  <c r="J13" i="11"/>
  <c r="I41" i="11"/>
  <c r="H13" i="11"/>
  <c r="G13" i="11"/>
  <c r="G41" i="11" s="1"/>
  <c r="M13" i="11"/>
  <c r="E13" i="11"/>
  <c r="E21" i="11" s="1"/>
  <c r="E41" i="11" s="1"/>
  <c r="M12" i="11"/>
  <c r="H41" i="11" l="1"/>
  <c r="J41" i="11"/>
  <c r="L41" i="11"/>
  <c r="M30" i="11"/>
  <c r="M35" i="11"/>
  <c r="F41" i="11" l="1"/>
  <c r="M41" i="11" s="1"/>
  <c r="Q51" i="10" l="1"/>
  <c r="P51" i="10"/>
  <c r="O51" i="10"/>
  <c r="N51" i="10"/>
  <c r="M51" i="10"/>
  <c r="L51" i="10"/>
  <c r="K51" i="10"/>
  <c r="J51" i="10"/>
  <c r="I51" i="10"/>
  <c r="H51" i="10"/>
  <c r="G51" i="10"/>
  <c r="F51" i="10"/>
  <c r="R51" i="10" s="1"/>
  <c r="E51" i="10"/>
  <c r="L49" i="10"/>
  <c r="E49" i="10"/>
  <c r="R49" i="10" s="1"/>
  <c r="R48" i="10"/>
  <c r="R47" i="10"/>
  <c r="R46" i="10"/>
  <c r="R45" i="10"/>
  <c r="N44" i="10"/>
  <c r="N49" i="10" s="1"/>
  <c r="L44" i="10"/>
  <c r="I44" i="10"/>
  <c r="I49" i="10" s="1"/>
  <c r="E44" i="10"/>
  <c r="R44" i="10" s="1"/>
  <c r="R43" i="10"/>
  <c r="R42" i="10"/>
  <c r="R41" i="10"/>
  <c r="O40" i="10"/>
  <c r="R39" i="10"/>
  <c r="R38" i="10"/>
  <c r="R37" i="10"/>
  <c r="R36" i="10"/>
  <c r="Q35" i="10"/>
  <c r="Q40" i="10" s="1"/>
  <c r="P35" i="10"/>
  <c r="P40" i="10" s="1"/>
  <c r="O35" i="10"/>
  <c r="M35" i="10"/>
  <c r="M40" i="10" s="1"/>
  <c r="L35" i="10"/>
  <c r="L40" i="10" s="1"/>
  <c r="K35" i="10"/>
  <c r="K40" i="10" s="1"/>
  <c r="J35" i="10"/>
  <c r="J40" i="10" s="1"/>
  <c r="I35" i="10"/>
  <c r="I40" i="10" s="1"/>
  <c r="H35" i="10"/>
  <c r="H40" i="10" s="1"/>
  <c r="G35" i="10"/>
  <c r="G40" i="10" s="1"/>
  <c r="F35" i="10"/>
  <c r="R35" i="10" s="1"/>
  <c r="R34" i="10"/>
  <c r="R33" i="10"/>
  <c r="R32" i="10"/>
  <c r="R31" i="10"/>
  <c r="R29" i="10"/>
  <c r="R28" i="10"/>
  <c r="R27" i="10"/>
  <c r="R26" i="10"/>
  <c r="O25" i="10"/>
  <c r="O30" i="10" s="1"/>
  <c r="M25" i="10"/>
  <c r="M30" i="10" s="1"/>
  <c r="L25" i="10"/>
  <c r="L30" i="10" s="1"/>
  <c r="K25" i="10"/>
  <c r="K30" i="10" s="1"/>
  <c r="J25" i="10"/>
  <c r="J30" i="10" s="1"/>
  <c r="I25" i="10"/>
  <c r="I30" i="10" s="1"/>
  <c r="H25" i="10"/>
  <c r="H30" i="10" s="1"/>
  <c r="G25" i="10"/>
  <c r="G30" i="10" s="1"/>
  <c r="F25" i="10"/>
  <c r="R25" i="10" s="1"/>
  <c r="R24" i="10"/>
  <c r="R23" i="10"/>
  <c r="R22" i="10"/>
  <c r="R20" i="10"/>
  <c r="R19" i="10"/>
  <c r="R18" i="10"/>
  <c r="R17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R16" i="10" s="1"/>
  <c r="E16" i="10"/>
  <c r="R15" i="10"/>
  <c r="R14" i="10"/>
  <c r="Q13" i="10"/>
  <c r="Q21" i="10" s="1"/>
  <c r="Q50" i="10" s="1"/>
  <c r="P13" i="10"/>
  <c r="P21" i="10" s="1"/>
  <c r="P50" i="10" s="1"/>
  <c r="O13" i="10"/>
  <c r="O21" i="10" s="1"/>
  <c r="N13" i="10"/>
  <c r="N21" i="10" s="1"/>
  <c r="N50" i="10" s="1"/>
  <c r="M13" i="10"/>
  <c r="M21" i="10" s="1"/>
  <c r="L13" i="10"/>
  <c r="L21" i="10" s="1"/>
  <c r="L50" i="10" s="1"/>
  <c r="K13" i="10"/>
  <c r="K21" i="10" s="1"/>
  <c r="J13" i="10"/>
  <c r="J21" i="10" s="1"/>
  <c r="J50" i="10" s="1"/>
  <c r="I13" i="10"/>
  <c r="I21" i="10" s="1"/>
  <c r="H13" i="10"/>
  <c r="H21" i="10" s="1"/>
  <c r="H50" i="10" s="1"/>
  <c r="G13" i="10"/>
  <c r="G21" i="10" s="1"/>
  <c r="F13" i="10"/>
  <c r="F21" i="10" s="1"/>
  <c r="E13" i="10"/>
  <c r="E21" i="10" s="1"/>
  <c r="R12" i="10"/>
  <c r="R21" i="10" l="1"/>
  <c r="E50" i="10"/>
  <c r="G50" i="10"/>
  <c r="I50" i="10"/>
  <c r="K50" i="10"/>
  <c r="M50" i="10"/>
  <c r="O50" i="10"/>
  <c r="R13" i="10"/>
  <c r="F30" i="10"/>
  <c r="R30" i="10" s="1"/>
  <c r="F40" i="10"/>
  <c r="R40" i="10" s="1"/>
  <c r="R50" i="10" l="1"/>
  <c r="F50" i="10"/>
  <c r="E11" i="9" l="1"/>
  <c r="E20" i="9" s="1"/>
  <c r="D11" i="9"/>
  <c r="D20" i="9" s="1"/>
  <c r="I33" i="8" l="1"/>
  <c r="H33" i="8"/>
  <c r="G33" i="8"/>
  <c r="F33" i="8"/>
  <c r="E33" i="8"/>
  <c r="D33" i="8"/>
  <c r="J33" i="8" s="1"/>
  <c r="C33" i="8"/>
  <c r="H31" i="8"/>
  <c r="F31" i="8"/>
  <c r="D31" i="8"/>
  <c r="J30" i="8"/>
  <c r="J29" i="8"/>
  <c r="J28" i="8"/>
  <c r="J27" i="8"/>
  <c r="J26" i="8"/>
  <c r="I25" i="8"/>
  <c r="I31" i="8" s="1"/>
  <c r="H25" i="8"/>
  <c r="G25" i="8"/>
  <c r="G31" i="8" s="1"/>
  <c r="F25" i="8"/>
  <c r="E25" i="8"/>
  <c r="E31" i="8" s="1"/>
  <c r="D25" i="8"/>
  <c r="C25" i="8"/>
  <c r="C31" i="8" s="1"/>
  <c r="J31" i="8" s="1"/>
  <c r="J24" i="8"/>
  <c r="J23" i="8"/>
  <c r="J22" i="8"/>
  <c r="J21" i="8"/>
  <c r="I20" i="8"/>
  <c r="I32" i="8" s="1"/>
  <c r="G20" i="8"/>
  <c r="G32" i="8" s="1"/>
  <c r="E20" i="8"/>
  <c r="E32" i="8" s="1"/>
  <c r="C20" i="8"/>
  <c r="C32" i="8" s="1"/>
  <c r="J19" i="8"/>
  <c r="J18" i="8"/>
  <c r="J17" i="8"/>
  <c r="J16" i="8"/>
  <c r="J15" i="8"/>
  <c r="I14" i="8"/>
  <c r="H14" i="8"/>
  <c r="G14" i="8"/>
  <c r="F14" i="8"/>
  <c r="E14" i="8"/>
  <c r="D14" i="8"/>
  <c r="J14" i="8" s="1"/>
  <c r="C14" i="8"/>
  <c r="J13" i="8"/>
  <c r="J12" i="8"/>
  <c r="I11" i="8"/>
  <c r="H11" i="8"/>
  <c r="H20" i="8" s="1"/>
  <c r="H32" i="8" s="1"/>
  <c r="G11" i="8"/>
  <c r="F11" i="8"/>
  <c r="F20" i="8" s="1"/>
  <c r="F32" i="8" s="1"/>
  <c r="E11" i="8"/>
  <c r="D11" i="8"/>
  <c r="D20" i="8" s="1"/>
  <c r="D32" i="8" s="1"/>
  <c r="C11" i="8"/>
  <c r="J10" i="8"/>
  <c r="J32" i="8" l="1"/>
  <c r="J11" i="8"/>
  <c r="J20" i="8"/>
  <c r="J25" i="8"/>
  <c r="L74" i="7" l="1"/>
  <c r="I74" i="7"/>
  <c r="L73" i="7"/>
  <c r="I73" i="7"/>
  <c r="L72" i="7"/>
  <c r="J72" i="7"/>
  <c r="I72" i="7"/>
  <c r="G72" i="7"/>
  <c r="L71" i="7"/>
  <c r="I71" i="7"/>
  <c r="L70" i="7"/>
  <c r="I70" i="7"/>
  <c r="L69" i="7"/>
  <c r="I69" i="7"/>
  <c r="L68" i="7"/>
  <c r="I68" i="7"/>
  <c r="L67" i="7"/>
  <c r="I67" i="7"/>
  <c r="L66" i="7"/>
  <c r="I66" i="7"/>
  <c r="L65" i="7"/>
  <c r="I65" i="7"/>
  <c r="L64" i="7"/>
  <c r="I64" i="7"/>
  <c r="K63" i="7"/>
  <c r="J63" i="7"/>
  <c r="L63" i="7" s="1"/>
  <c r="H63" i="7"/>
  <c r="G63" i="7"/>
  <c r="I63" i="7" s="1"/>
  <c r="L62" i="7"/>
  <c r="I62" i="7"/>
  <c r="L61" i="7"/>
  <c r="I61" i="7"/>
  <c r="L60" i="7"/>
  <c r="I60" i="7"/>
  <c r="K59" i="7"/>
  <c r="J59" i="7"/>
  <c r="L59" i="7" s="1"/>
  <c r="H59" i="7"/>
  <c r="G59" i="7"/>
  <c r="I59" i="7" s="1"/>
  <c r="L58" i="7"/>
  <c r="I58" i="7"/>
  <c r="L57" i="7"/>
  <c r="I57" i="7"/>
  <c r="L56" i="7"/>
  <c r="I56" i="7"/>
  <c r="L55" i="7"/>
  <c r="I55" i="7"/>
  <c r="L54" i="7"/>
  <c r="I54" i="7"/>
  <c r="L53" i="7"/>
  <c r="I53" i="7"/>
  <c r="K52" i="7"/>
  <c r="J52" i="7"/>
  <c r="L52" i="7" s="1"/>
  <c r="H52" i="7"/>
  <c r="G52" i="7"/>
  <c r="I52" i="7" s="1"/>
  <c r="L51" i="7"/>
  <c r="I51" i="7"/>
  <c r="L50" i="7"/>
  <c r="I50" i="7"/>
  <c r="L49" i="7"/>
  <c r="I49" i="7"/>
  <c r="L48" i="7"/>
  <c r="I48" i="7"/>
  <c r="L47" i="7"/>
  <c r="I47" i="7"/>
  <c r="L46" i="7"/>
  <c r="I46" i="7"/>
  <c r="L45" i="7"/>
  <c r="I45" i="7"/>
  <c r="L44" i="7"/>
  <c r="I44" i="7"/>
  <c r="L43" i="7"/>
  <c r="I43" i="7"/>
  <c r="L42" i="7"/>
  <c r="I42" i="7"/>
  <c r="L41" i="7"/>
  <c r="I41" i="7"/>
  <c r="L40" i="7"/>
  <c r="I40" i="7"/>
  <c r="K39" i="7"/>
  <c r="J39" i="7"/>
  <c r="L39" i="7" s="1"/>
  <c r="H39" i="7"/>
  <c r="G39" i="7"/>
  <c r="I39" i="7" s="1"/>
  <c r="L38" i="7"/>
  <c r="I38" i="7"/>
  <c r="L37" i="7"/>
  <c r="I37" i="7"/>
  <c r="L36" i="7"/>
  <c r="I36" i="7"/>
  <c r="L35" i="7"/>
  <c r="I35" i="7"/>
  <c r="L34" i="7"/>
  <c r="I34" i="7"/>
  <c r="L33" i="7"/>
  <c r="I33" i="7"/>
  <c r="K32" i="7"/>
  <c r="J32" i="7"/>
  <c r="L32" i="7" s="1"/>
  <c r="H32" i="7"/>
  <c r="G32" i="7"/>
  <c r="I32" i="7" s="1"/>
  <c r="L31" i="7"/>
  <c r="I31" i="7"/>
  <c r="L30" i="7"/>
  <c r="I30" i="7"/>
  <c r="L29" i="7"/>
  <c r="I29" i="7"/>
  <c r="L28" i="7"/>
  <c r="I28" i="7"/>
  <c r="L27" i="7"/>
  <c r="I27" i="7"/>
  <c r="L26" i="7"/>
  <c r="I26" i="7"/>
  <c r="L25" i="7"/>
  <c r="I25" i="7"/>
  <c r="L24" i="7"/>
  <c r="I24" i="7"/>
  <c r="L23" i="7"/>
  <c r="I23" i="7"/>
  <c r="L22" i="7"/>
  <c r="I22" i="7"/>
  <c r="K21" i="7"/>
  <c r="J21" i="7"/>
  <c r="L21" i="7" s="1"/>
  <c r="H21" i="7"/>
  <c r="G21" i="7"/>
  <c r="I21" i="7" s="1"/>
  <c r="L20" i="7"/>
  <c r="K20" i="7"/>
  <c r="J20" i="7"/>
  <c r="H20" i="7"/>
  <c r="G20" i="7"/>
  <c r="I20" i="7" s="1"/>
  <c r="K19" i="7"/>
  <c r="J19" i="7"/>
  <c r="L19" i="7" s="1"/>
  <c r="H19" i="7"/>
  <c r="G19" i="7"/>
  <c r="I19" i="7" s="1"/>
  <c r="I47" i="5" l="1"/>
  <c r="H47" i="5"/>
  <c r="I31" i="5"/>
  <c r="H31" i="5"/>
  <c r="I28" i="5"/>
  <c r="H28" i="5"/>
  <c r="I22" i="5"/>
  <c r="H22" i="5"/>
  <c r="I21" i="5"/>
  <c r="I46" i="5" s="1"/>
  <c r="I54" i="5" s="1"/>
  <c r="I56" i="5" s="1"/>
  <c r="H21" i="5"/>
  <c r="H46" i="5" s="1"/>
  <c r="H54" i="5" s="1"/>
  <c r="H56" i="5" s="1"/>
  <c r="G42" i="4" l="1"/>
  <c r="G49" i="4"/>
  <c r="G41" i="4" s="1"/>
  <c r="G21" i="4"/>
  <c r="G27" i="4"/>
  <c r="F21" i="4"/>
  <c r="F27" i="4"/>
  <c r="F42" i="4"/>
  <c r="F49" i="4"/>
  <c r="G59" i="4"/>
  <c r="G65" i="4"/>
  <c r="G75" i="4"/>
  <c r="G69" i="4" s="1"/>
  <c r="G64" i="4" s="1"/>
  <c r="G86" i="4"/>
  <c r="G90" i="4"/>
  <c r="G84" i="4" s="1"/>
  <c r="F59" i="4"/>
  <c r="F65" i="4"/>
  <c r="F75" i="4"/>
  <c r="F69" i="4" s="1"/>
  <c r="F86" i="4"/>
  <c r="F90" i="4"/>
  <c r="F84" i="4"/>
  <c r="F41" i="4" l="1"/>
  <c r="F20" i="4"/>
  <c r="G20" i="4"/>
  <c r="G58" i="4" s="1"/>
  <c r="F58" i="4"/>
  <c r="F64" i="4"/>
  <c r="F94" i="4" s="1"/>
  <c r="G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10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antras</author>
  </authors>
  <commentList>
    <comment ref="C10" authorId="0">
      <text>
        <r>
          <rPr>
            <sz val="9"/>
            <color indexed="81"/>
            <rFont val="Tahoma"/>
            <family val="2"/>
            <charset val="186"/>
          </rPr>
          <t>#08_1_D10#</t>
        </r>
      </text>
    </comment>
    <comment ref="D10" authorId="0">
      <text>
        <r>
          <rPr>
            <sz val="9"/>
            <color indexed="81"/>
            <rFont val="Tahoma"/>
            <family val="2"/>
            <charset val="186"/>
          </rPr>
          <t>#08_1_E10#</t>
        </r>
      </text>
    </comment>
    <comment ref="E10" authorId="0">
      <text>
        <r>
          <rPr>
            <sz val="9"/>
            <color indexed="81"/>
            <rFont val="Tahoma"/>
            <family val="2"/>
            <charset val="186"/>
          </rPr>
          <t>#08_1_F10#</t>
        </r>
      </text>
    </comment>
    <comment ref="F10" authorId="0">
      <text>
        <r>
          <rPr>
            <sz val="9"/>
            <color indexed="81"/>
            <rFont val="Tahoma"/>
            <family val="2"/>
            <charset val="186"/>
          </rPr>
          <t>#08_1_G10#</t>
        </r>
      </text>
    </comment>
    <comment ref="G10" authorId="0">
      <text>
        <r>
          <rPr>
            <sz val="9"/>
            <color indexed="81"/>
            <rFont val="Tahoma"/>
            <family val="2"/>
            <charset val="186"/>
          </rPr>
          <t>#08_1_H10#</t>
        </r>
      </text>
    </comment>
    <comment ref="H10" authorId="0">
      <text>
        <r>
          <rPr>
            <sz val="9"/>
            <color indexed="81"/>
            <rFont val="Tahoma"/>
            <family val="2"/>
            <charset val="186"/>
          </rPr>
          <t>#08_1_I10#</t>
        </r>
      </text>
    </comment>
    <comment ref="I10" authorId="0">
      <text>
        <r>
          <rPr>
            <sz val="9"/>
            <color indexed="81"/>
            <rFont val="Tahoma"/>
            <family val="2"/>
            <charset val="186"/>
          </rPr>
          <t>#08_1_J10#</t>
        </r>
      </text>
    </comment>
    <comment ref="C12" authorId="0">
      <text>
        <r>
          <rPr>
            <sz val="9"/>
            <color indexed="81"/>
            <rFont val="Tahoma"/>
            <family val="2"/>
            <charset val="186"/>
          </rPr>
          <t>#08_1_D12#</t>
        </r>
      </text>
    </comment>
    <comment ref="D12" authorId="0">
      <text>
        <r>
          <rPr>
            <sz val="9"/>
            <color indexed="81"/>
            <rFont val="Tahoma"/>
            <family val="2"/>
            <charset val="186"/>
          </rPr>
          <t>#08_1_E12#</t>
        </r>
      </text>
    </comment>
    <comment ref="E12" authorId="0">
      <text>
        <r>
          <rPr>
            <sz val="9"/>
            <color indexed="81"/>
            <rFont val="Tahoma"/>
            <family val="2"/>
            <charset val="186"/>
          </rPr>
          <t>#08_1_F12#</t>
        </r>
      </text>
    </comment>
    <comment ref="F12" authorId="0">
      <text>
        <r>
          <rPr>
            <sz val="9"/>
            <color indexed="81"/>
            <rFont val="Tahoma"/>
            <family val="2"/>
            <charset val="186"/>
          </rPr>
          <t>#08_1_G12#</t>
        </r>
      </text>
    </comment>
    <comment ref="G12" authorId="0">
      <text>
        <r>
          <rPr>
            <sz val="9"/>
            <color indexed="81"/>
            <rFont val="Tahoma"/>
            <family val="2"/>
            <charset val="186"/>
          </rPr>
          <t>#08_1_H12#</t>
        </r>
      </text>
    </comment>
    <comment ref="H12" authorId="0">
      <text>
        <r>
          <rPr>
            <sz val="9"/>
            <color indexed="81"/>
            <rFont val="Tahoma"/>
            <family val="2"/>
            <charset val="186"/>
          </rPr>
          <t>#08_1_I12#</t>
        </r>
      </text>
    </comment>
    <comment ref="I12" authorId="0">
      <text>
        <r>
          <rPr>
            <sz val="9"/>
            <color indexed="81"/>
            <rFont val="Tahoma"/>
            <family val="2"/>
            <charset val="186"/>
          </rPr>
          <t>#08_1_J12#</t>
        </r>
      </text>
    </comment>
    <comment ref="C13" authorId="0">
      <text>
        <r>
          <rPr>
            <sz val="9"/>
            <color indexed="81"/>
            <rFont val="Tahoma"/>
            <family val="2"/>
            <charset val="186"/>
          </rPr>
          <t>#08_1_D13#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#08_1_E13#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#08_1_F13#</t>
        </r>
      </text>
    </comment>
    <comment ref="F13" authorId="0">
      <text>
        <r>
          <rPr>
            <sz val="9"/>
            <color indexed="81"/>
            <rFont val="Tahoma"/>
            <family val="2"/>
            <charset val="186"/>
          </rPr>
          <t>#08_1_G13#</t>
        </r>
      </text>
    </comment>
    <comment ref="G13" authorId="0">
      <text>
        <r>
          <rPr>
            <sz val="9"/>
            <color indexed="81"/>
            <rFont val="Tahoma"/>
            <family val="2"/>
            <charset val="186"/>
          </rPr>
          <t>#08_1_H13#</t>
        </r>
      </text>
    </comment>
    <comment ref="H13" authorId="0">
      <text>
        <r>
          <rPr>
            <sz val="9"/>
            <color indexed="81"/>
            <rFont val="Tahoma"/>
            <family val="2"/>
            <charset val="186"/>
          </rPr>
          <t>#08_1_I13#</t>
        </r>
      </text>
    </comment>
    <comment ref="I13" authorId="0">
      <text>
        <r>
          <rPr>
            <sz val="9"/>
            <color indexed="81"/>
            <rFont val="Tahoma"/>
            <family val="2"/>
            <charset val="186"/>
          </rPr>
          <t>#08_1_J13#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#-08_1_D15#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#-08_1_E15#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#-08_1_F15#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#-08_1_G15#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#-08_1_H15#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#-08_1_I15#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#-08_1_J15#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#-08_1_D16#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#-08_1_E16#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#-08_1_F16#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#-08_1_G16#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#-08_1_H16#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#-08_1_I16#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#-08_1_J16#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#-08_1_D17#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#-08_1_E17#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#-08_1_F17#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#-08_1_G17#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#-08_1_H17#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#-08_1_I17#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#-08_1_J17#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#-08_1_D18#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#-08_1_E18#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#-08_1_F18#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#-08_1_G18#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#-08_1_H18#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#-08_1_I18#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#-08_1_J18#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#08_1_D19#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#08_1_E19#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#08_1_F19#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#08_1_G19#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#08_1_H19#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#08_1_I19#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#08_1_J19#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#-08_1_D21#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#-08_1_E21#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#-08_1_F21#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#-08_1_G21#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#-08_1_H21#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#-08_1_I21#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#-08_1_J21#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#-08_1_D22#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#-08_1_E22#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#-08_1_F22#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#-08_1_G22#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#-08_1_H22#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#-08_1_I22#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#-08_1_J22#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#-08_1_D23#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#-08_1_E23#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#-08_1_F23#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#-08_1_G23#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#-08_1_H23#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#-08_1_I23#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#-08_1_J23#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#08_1_D24#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#08_1_E24#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#08_1_F24#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#08_1_G24#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#08_1_H24#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#08_1_I24#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#08_1_J24#</t>
        </r>
      </text>
    </comment>
    <comment ref="C26" authorId="0">
      <text>
        <r>
          <rPr>
            <sz val="9"/>
            <color indexed="81"/>
            <rFont val="Tahoma"/>
            <family val="2"/>
            <charset val="186"/>
          </rPr>
          <t>#08_1_D26#</t>
        </r>
      </text>
    </comment>
    <comment ref="D26" authorId="0">
      <text>
        <r>
          <rPr>
            <sz val="9"/>
            <color indexed="81"/>
            <rFont val="Tahoma"/>
            <family val="2"/>
            <charset val="186"/>
          </rPr>
          <t>#08_1_E26#</t>
        </r>
      </text>
    </comment>
    <comment ref="E26" authorId="0">
      <text>
        <r>
          <rPr>
            <sz val="9"/>
            <color indexed="81"/>
            <rFont val="Tahoma"/>
            <family val="2"/>
            <charset val="186"/>
          </rPr>
          <t>#08_1_F26#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#08_1_G26#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#08_1_H26#</t>
        </r>
      </text>
    </comment>
    <comment ref="H26" authorId="0">
      <text>
        <r>
          <rPr>
            <sz val="9"/>
            <color indexed="81"/>
            <rFont val="Tahoma"/>
            <family val="2"/>
            <charset val="186"/>
          </rPr>
          <t>#08_1_I26#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#08_1_J26#</t>
        </r>
      </text>
    </comment>
    <comment ref="C27" authorId="0">
      <text>
        <r>
          <rPr>
            <sz val="9"/>
            <color indexed="81"/>
            <rFont val="Tahoma"/>
            <family val="2"/>
            <charset val="186"/>
          </rPr>
          <t>#08_1_D27#</t>
        </r>
      </text>
    </comment>
    <comment ref="D27" authorId="0">
      <text>
        <r>
          <rPr>
            <sz val="9"/>
            <color indexed="81"/>
            <rFont val="Tahoma"/>
            <family val="2"/>
            <charset val="186"/>
          </rPr>
          <t>#08_1_E27#</t>
        </r>
      </text>
    </comment>
    <comment ref="E27" authorId="0">
      <text>
        <r>
          <rPr>
            <sz val="9"/>
            <color indexed="81"/>
            <rFont val="Tahoma"/>
            <family val="2"/>
            <charset val="186"/>
          </rPr>
          <t>#08_1_F27#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#08_1_G27#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#08_1_H27#</t>
        </r>
      </text>
    </comment>
    <comment ref="H27" authorId="0">
      <text>
        <r>
          <rPr>
            <sz val="9"/>
            <color indexed="81"/>
            <rFont val="Tahoma"/>
            <family val="2"/>
            <charset val="186"/>
          </rPr>
          <t>#08_1_I27#</t>
        </r>
      </text>
    </comment>
    <comment ref="I27" authorId="0">
      <text>
        <r>
          <rPr>
            <sz val="9"/>
            <color indexed="81"/>
            <rFont val="Tahoma"/>
            <family val="2"/>
            <charset val="186"/>
          </rPr>
          <t>#08_1_J27#</t>
        </r>
      </text>
    </comment>
    <comment ref="C28" authorId="0">
      <text>
        <r>
          <rPr>
            <sz val="9"/>
            <color indexed="81"/>
            <rFont val="Tahoma"/>
            <family val="2"/>
            <charset val="186"/>
          </rPr>
          <t>#08_1_D28#</t>
        </r>
      </text>
    </comment>
    <comment ref="D28" authorId="0">
      <text>
        <r>
          <rPr>
            <sz val="9"/>
            <color indexed="81"/>
            <rFont val="Tahoma"/>
            <family val="2"/>
            <charset val="186"/>
          </rPr>
          <t>#08_1_E28#</t>
        </r>
      </text>
    </comment>
    <comment ref="E28" authorId="0">
      <text>
        <r>
          <rPr>
            <sz val="9"/>
            <color indexed="81"/>
            <rFont val="Tahoma"/>
            <family val="2"/>
            <charset val="186"/>
          </rPr>
          <t>#08_1_F28#</t>
        </r>
      </text>
    </comment>
    <comment ref="F28" authorId="0">
      <text>
        <r>
          <rPr>
            <sz val="9"/>
            <color indexed="81"/>
            <rFont val="Tahoma"/>
            <family val="2"/>
            <charset val="186"/>
          </rPr>
          <t>#08_1_G28#</t>
        </r>
      </text>
    </comment>
    <comment ref="G28" authorId="0">
      <text>
        <r>
          <rPr>
            <sz val="9"/>
            <color indexed="81"/>
            <rFont val="Tahoma"/>
            <family val="2"/>
            <charset val="186"/>
          </rPr>
          <t>#08_1_H28#</t>
        </r>
      </text>
    </comment>
    <comment ref="H28" authorId="0">
      <text>
        <r>
          <rPr>
            <sz val="9"/>
            <color indexed="81"/>
            <rFont val="Tahoma"/>
            <family val="2"/>
            <charset val="186"/>
          </rPr>
          <t>#08_1_I28#</t>
        </r>
      </text>
    </comment>
    <comment ref="I28" authorId="0">
      <text>
        <r>
          <rPr>
            <sz val="9"/>
            <color indexed="81"/>
            <rFont val="Tahoma"/>
            <family val="2"/>
            <charset val="186"/>
          </rPr>
          <t>#08_1_J28#</t>
        </r>
      </text>
    </comment>
    <comment ref="C29" authorId="0">
      <text>
        <r>
          <rPr>
            <sz val="9"/>
            <color indexed="81"/>
            <rFont val="Tahoma"/>
            <family val="2"/>
            <charset val="186"/>
          </rPr>
          <t>#08_1_D29#</t>
        </r>
      </text>
    </comment>
    <comment ref="D29" authorId="0">
      <text>
        <r>
          <rPr>
            <sz val="9"/>
            <color indexed="81"/>
            <rFont val="Tahoma"/>
            <family val="2"/>
            <charset val="186"/>
          </rPr>
          <t>#08_1_E29#</t>
        </r>
      </text>
    </comment>
    <comment ref="E29" authorId="0">
      <text>
        <r>
          <rPr>
            <sz val="9"/>
            <color indexed="81"/>
            <rFont val="Tahoma"/>
            <family val="2"/>
            <charset val="186"/>
          </rPr>
          <t>#08_1_F29#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#08_1_G29#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#08_1_H29#</t>
        </r>
      </text>
    </comment>
    <comment ref="H29" authorId="0">
      <text>
        <r>
          <rPr>
            <sz val="9"/>
            <color indexed="81"/>
            <rFont val="Tahoma"/>
            <family val="2"/>
            <charset val="186"/>
          </rPr>
          <t>#08_1_I29#</t>
        </r>
      </text>
    </comment>
    <comment ref="I29" authorId="0">
      <text>
        <r>
          <rPr>
            <sz val="9"/>
            <color indexed="81"/>
            <rFont val="Tahoma"/>
            <family val="2"/>
            <charset val="186"/>
          </rPr>
          <t>#08_1_J29#</t>
        </r>
      </text>
    </comment>
    <comment ref="C30" authorId="0">
      <text>
        <r>
          <rPr>
            <sz val="9"/>
            <color indexed="81"/>
            <rFont val="Tahoma"/>
            <family val="2"/>
            <charset val="186"/>
          </rPr>
          <t>#08_1_D30#</t>
        </r>
      </text>
    </comment>
    <comment ref="D30" authorId="0">
      <text>
        <r>
          <rPr>
            <sz val="9"/>
            <color indexed="81"/>
            <rFont val="Tahoma"/>
            <family val="2"/>
            <charset val="186"/>
          </rPr>
          <t>#08_1_E30#</t>
        </r>
      </text>
    </comment>
    <comment ref="E30" authorId="0">
      <text>
        <r>
          <rPr>
            <sz val="9"/>
            <color indexed="81"/>
            <rFont val="Tahoma"/>
            <family val="2"/>
            <charset val="186"/>
          </rPr>
          <t>#08_1_F30#</t>
        </r>
      </text>
    </comment>
    <comment ref="F30" authorId="0">
      <text>
        <r>
          <rPr>
            <sz val="9"/>
            <color indexed="81"/>
            <rFont val="Tahoma"/>
            <family val="2"/>
            <charset val="186"/>
          </rPr>
          <t>#08_1_G30#</t>
        </r>
      </text>
    </comment>
    <comment ref="G30" authorId="0">
      <text>
        <r>
          <rPr>
            <sz val="9"/>
            <color indexed="81"/>
            <rFont val="Tahoma"/>
            <family val="2"/>
            <charset val="186"/>
          </rPr>
          <t>#08_1_H30#</t>
        </r>
      </text>
    </comment>
    <comment ref="H30" authorId="0">
      <text>
        <r>
          <rPr>
            <sz val="9"/>
            <color indexed="81"/>
            <rFont val="Tahoma"/>
            <family val="2"/>
            <charset val="186"/>
          </rPr>
          <t>#08_1_I30#</t>
        </r>
      </text>
    </comment>
    <comment ref="I30" authorId="0">
      <text>
        <r>
          <rPr>
            <sz val="9"/>
            <color indexed="81"/>
            <rFont val="Tahoma"/>
            <family val="2"/>
            <charset val="186"/>
          </rPr>
          <t>#08_1_J30#</t>
        </r>
      </text>
    </comment>
  </commentList>
</comments>
</file>

<file path=xl/comments3.xml><?xml version="1.0" encoding="utf-8"?>
<comments xmlns="http://schemas.openxmlformats.org/spreadsheetml/2006/main">
  <authors>
    <author>ketvirtas</author>
  </authors>
  <commentList>
    <comment ref="D12" authorId="0">
      <text>
        <r>
          <rPr>
            <sz val="9"/>
            <color indexed="81"/>
            <rFont val="Tahoma"/>
            <family val="2"/>
            <charset val="186"/>
          </rPr>
          <t>#10_2_E12#</t>
        </r>
      </text>
    </comment>
    <comment ref="E12" authorId="0">
      <text>
        <r>
          <rPr>
            <sz val="9"/>
            <color indexed="81"/>
            <rFont val="Tahoma"/>
            <family val="2"/>
            <charset val="186"/>
          </rPr>
          <t>#10_2_F12#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#10_2_E13#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#10_2_F13#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#10_2_E14#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#10_2_F14#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#10_2_E15#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#10_2_F15#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#10_2_E16#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#10_2_F16#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#10_2_E17#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#10_2_F17#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#10_2_E18#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#10_2_F18#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#10_2_E19#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#10_2_F19#</t>
        </r>
      </text>
    </comment>
  </commentList>
</comments>
</file>

<file path=xl/comments4.xml><?xml version="1.0" encoding="utf-8"?>
<comments xmlns="http://schemas.openxmlformats.org/spreadsheetml/2006/main">
  <authors>
    <author>antras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#12_1_F12#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>
      <text>
        <r>
          <rPr>
            <sz val="9"/>
            <color indexed="81"/>
            <rFont val="Tahoma"/>
            <family val="2"/>
            <charset val="186"/>
          </rPr>
          <t>#12_1_G12#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>
      <text>
        <r>
          <rPr>
            <sz val="9"/>
            <color indexed="81"/>
            <rFont val="Tahoma"/>
            <family val="2"/>
            <charset val="186"/>
          </rPr>
          <t>#12_1_H12#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  <charset val="186"/>
          </rPr>
          <t>#12_1_I12#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family val="2"/>
            <charset val="186"/>
          </rPr>
          <t>#12_1_J12#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  <charset val="186"/>
          </rPr>
          <t>#12_1_K12#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2" authorId="0">
      <text>
        <r>
          <rPr>
            <sz val="9"/>
            <color indexed="81"/>
            <rFont val="Tahoma"/>
            <family val="2"/>
            <charset val="186"/>
          </rPr>
          <t>#12_1_L12#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  <charset val="186"/>
          </rPr>
          <t>#12_1_M12#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  <charset val="186"/>
          </rPr>
          <t>#12_1_N12#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  <charset val="186"/>
          </rPr>
          <t>#12_1_O12#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2" authorId="0">
      <text>
        <r>
          <rPr>
            <sz val="9"/>
            <color indexed="81"/>
            <rFont val="Tahoma"/>
            <family val="2"/>
            <charset val="186"/>
          </rPr>
          <t>#12_1_P12#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2" authorId="0">
      <text>
        <r>
          <rPr>
            <sz val="9"/>
            <color indexed="81"/>
            <rFont val="Tahoma"/>
            <family val="2"/>
            <charset val="186"/>
          </rPr>
          <t>#12_1_Q12#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" authorId="0">
      <text>
        <r>
          <rPr>
            <sz val="9"/>
            <color indexed="81"/>
            <rFont val="Tahoma"/>
            <family val="2"/>
            <charset val="186"/>
          </rPr>
          <t>#12_1_R12#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#12_1_F14#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#12_1_G14#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#12_1_H14#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#12_1_I14#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#12_1_J14#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#12_1_K14#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#12_1_L14#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#12_1_M14#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  <charset val="186"/>
          </rPr>
          <t>#12_1_N14#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  <charset val="186"/>
          </rPr>
          <t>#12_1_O14#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4" authorId="0">
      <text>
        <r>
          <rPr>
            <sz val="9"/>
            <color indexed="81"/>
            <rFont val="Tahoma"/>
            <family val="2"/>
            <charset val="186"/>
          </rPr>
          <t>#12_1_P14#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4" authorId="0">
      <text>
        <r>
          <rPr>
            <sz val="9"/>
            <color indexed="81"/>
            <rFont val="Tahoma"/>
            <family val="2"/>
            <charset val="186"/>
          </rPr>
          <t>#12_1_Q14#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4" authorId="0">
      <text>
        <r>
          <rPr>
            <sz val="9"/>
            <color indexed="81"/>
            <rFont val="Tahoma"/>
            <family val="2"/>
            <charset val="186"/>
          </rPr>
          <t>#12_1_R14#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#12_1_F15#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#12_1_G15#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#12_1_H15#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#12_1_I15#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#12_1_J15#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#12_1_K15#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#12_1_L15#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#12_1_M15#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  <charset val="186"/>
          </rPr>
          <t>#12_1_N15#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  <charset val="186"/>
          </rPr>
          <t>#12_1_O15#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5" authorId="0">
      <text>
        <r>
          <rPr>
            <sz val="9"/>
            <color indexed="81"/>
            <rFont val="Tahoma"/>
            <family val="2"/>
            <charset val="186"/>
          </rPr>
          <t>#12_1_P15#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5" authorId="0">
      <text>
        <r>
          <rPr>
            <sz val="9"/>
            <color indexed="81"/>
            <rFont val="Tahoma"/>
            <family val="2"/>
            <charset val="186"/>
          </rPr>
          <t>#12_1_Q15#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5" authorId="0">
      <text>
        <r>
          <rPr>
            <sz val="9"/>
            <color indexed="81"/>
            <rFont val="Tahoma"/>
            <family val="2"/>
            <charset val="186"/>
          </rPr>
          <t>#12_1_R15#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#-12_1_F17#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#-12_1_G17#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#-12_1_H17#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#-12_1_I17#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#-12_1_J17#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#-12_1_K17#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#-12_1_L17#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#-12_1_M17#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  <charset val="186"/>
          </rPr>
          <t>#-12_1_N17#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  <charset val="186"/>
          </rPr>
          <t>#-12_1_O17#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7" authorId="0">
      <text>
        <r>
          <rPr>
            <sz val="9"/>
            <color indexed="81"/>
            <rFont val="Tahoma"/>
            <family val="2"/>
            <charset val="186"/>
          </rPr>
          <t>#-12_1_P17#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7" authorId="0">
      <text>
        <r>
          <rPr>
            <sz val="9"/>
            <color indexed="81"/>
            <rFont val="Tahoma"/>
            <family val="2"/>
            <charset val="186"/>
          </rPr>
          <t>#-12_1_Q17#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7" authorId="0">
      <text>
        <r>
          <rPr>
            <sz val="9"/>
            <color indexed="81"/>
            <rFont val="Tahoma"/>
            <family val="2"/>
            <charset val="186"/>
          </rPr>
          <t>#-12_1_R17#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#-12_1_F18#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#-12_1_G18#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#-12_1_H18#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#-12_1_I18#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#-12_1_J18#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#-12_1_K18#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#-12_1_L18#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#-12_1_M18#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  <charset val="186"/>
          </rPr>
          <t>#-12_1_N18#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  <charset val="186"/>
          </rPr>
          <t>#-12_1_O18#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8" authorId="0">
      <text>
        <r>
          <rPr>
            <sz val="9"/>
            <color indexed="81"/>
            <rFont val="Tahoma"/>
            <family val="2"/>
            <charset val="186"/>
          </rPr>
          <t>#-12_1_P18#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8" authorId="0">
      <text>
        <r>
          <rPr>
            <sz val="9"/>
            <color indexed="81"/>
            <rFont val="Tahoma"/>
            <family val="2"/>
            <charset val="186"/>
          </rPr>
          <t>#-12_1_Q18#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8" authorId="0">
      <text>
        <r>
          <rPr>
            <sz val="9"/>
            <color indexed="81"/>
            <rFont val="Tahoma"/>
            <family val="2"/>
            <charset val="186"/>
          </rPr>
          <t>#-12_1_R18#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#-12_1_F19#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#-12_1_G19#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#-12_1_H19#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#-12_1_I19#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#-12_1_J19#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#-12_1_K19#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#-12_1_L19#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#-12_1_M19#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  <charset val="186"/>
          </rPr>
          <t>#-12_1_N19#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  <charset val="186"/>
          </rPr>
          <t>#-12_1_O19#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9" authorId="0">
      <text>
        <r>
          <rPr>
            <sz val="9"/>
            <color indexed="81"/>
            <rFont val="Tahoma"/>
            <family val="2"/>
            <charset val="186"/>
          </rPr>
          <t>#-12_1_P19#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9" authorId="0">
      <text>
        <r>
          <rPr>
            <sz val="9"/>
            <color indexed="81"/>
            <rFont val="Tahoma"/>
            <family val="2"/>
            <charset val="186"/>
          </rPr>
          <t>#-12_1_Q19#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9" authorId="0">
      <text>
        <r>
          <rPr>
            <sz val="9"/>
            <color indexed="81"/>
            <rFont val="Tahoma"/>
            <family val="2"/>
            <charset val="186"/>
          </rPr>
          <t>#-12_1_R19#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#12_1_F20#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#12_1_G20#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#12_1_H20#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#12_1_I20#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#12_1_J20#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#12_1_K20#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#12_1_L20#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#12_1_M20#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  <charset val="186"/>
          </rPr>
          <t>#12_1_N20#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  <charset val="186"/>
          </rPr>
          <t>#12_1_O20#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0" authorId="0">
      <text>
        <r>
          <rPr>
            <sz val="9"/>
            <color indexed="81"/>
            <rFont val="Tahoma"/>
            <family val="2"/>
            <charset val="186"/>
          </rPr>
          <t>#12_1_P20#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0" authorId="0">
      <text>
        <r>
          <rPr>
            <sz val="9"/>
            <color indexed="81"/>
            <rFont val="Tahoma"/>
            <family val="2"/>
            <charset val="186"/>
          </rPr>
          <t>#12_1_Q20#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0" authorId="0">
      <text>
        <r>
          <rPr>
            <sz val="9"/>
            <color indexed="81"/>
            <rFont val="Tahoma"/>
            <family val="2"/>
            <charset val="186"/>
          </rPr>
          <t>#12_1_R20#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#-12_1_G22#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#-12_1_H22#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#-12_1_I22#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#-12_1_J22#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#-12_1_K22#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#-12_1_L22#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#-12_1_M22#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  <charset val="186"/>
          </rPr>
          <t>#-12_1_N22#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2" authorId="0">
      <text>
        <r>
          <rPr>
            <sz val="9"/>
            <color indexed="81"/>
            <rFont val="Tahoma"/>
            <family val="2"/>
            <charset val="186"/>
          </rPr>
          <t>#-12_1_P22#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#-12_1_G23#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#-12_1_H23#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#-12_1_I23#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#-12_1_J23#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#-12_1_K23#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#-12_1_L23#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#-12_1_M23#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  <charset val="186"/>
          </rPr>
          <t>#-12_1_N23#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3" authorId="0">
      <text>
        <r>
          <rPr>
            <sz val="9"/>
            <color indexed="81"/>
            <rFont val="Tahoma"/>
            <family val="2"/>
            <charset val="186"/>
          </rPr>
          <t>#-12_1_P23#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#-12_1_G24#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#-12_1_H24#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#-12_1_I24#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#-12_1_J24#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#-12_1_K24#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#-12_1_L24#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#-12_1_M24#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  <charset val="186"/>
          </rPr>
          <t>#-12_1_N24#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4" authorId="0">
      <text>
        <r>
          <rPr>
            <sz val="9"/>
            <color indexed="81"/>
            <rFont val="Tahoma"/>
            <family val="2"/>
            <charset val="186"/>
          </rPr>
          <t>#-12_1_P24#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#12_1_G26#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#12_1_H26#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186"/>
          </rPr>
          <t>#12_1_I26#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#12_1_J26#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  <charset val="186"/>
          </rPr>
          <t>#12_1_K26#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6" authorId="0">
      <text>
        <r>
          <rPr>
            <sz val="9"/>
            <color indexed="81"/>
            <rFont val="Tahoma"/>
            <family val="2"/>
            <charset val="186"/>
          </rPr>
          <t>#12_1_L26#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186"/>
          </rPr>
          <t>#12_1_M26#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  <charset val="186"/>
          </rPr>
          <t>#12_1_N26#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6" authorId="0">
      <text>
        <r>
          <rPr>
            <sz val="9"/>
            <color indexed="81"/>
            <rFont val="Tahoma"/>
            <family val="2"/>
            <charset val="186"/>
          </rPr>
          <t>#12_1_P26#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#12_1_G27#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#12_1_H27#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>
      <text>
        <r>
          <rPr>
            <sz val="9"/>
            <color indexed="81"/>
            <rFont val="Tahoma"/>
            <family val="2"/>
            <charset val="186"/>
          </rPr>
          <t>#12_1_I27#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>
      <text>
        <r>
          <rPr>
            <sz val="9"/>
            <color indexed="81"/>
            <rFont val="Tahoma"/>
            <family val="2"/>
            <charset val="186"/>
          </rPr>
          <t>#12_1_J27#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7" authorId="0">
      <text>
        <r>
          <rPr>
            <sz val="9"/>
            <color indexed="81"/>
            <rFont val="Tahoma"/>
            <family val="2"/>
            <charset val="186"/>
          </rPr>
          <t>#12_1_K27#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7" authorId="0">
      <text>
        <r>
          <rPr>
            <sz val="9"/>
            <color indexed="81"/>
            <rFont val="Tahoma"/>
            <family val="2"/>
            <charset val="186"/>
          </rPr>
          <t>#12_1_L27#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  <charset val="186"/>
          </rPr>
          <t>#12_1_M27#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  <charset val="186"/>
          </rPr>
          <t>#12_1_N27#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7" authorId="0">
      <text>
        <r>
          <rPr>
            <sz val="9"/>
            <color indexed="81"/>
            <rFont val="Tahoma"/>
            <family val="2"/>
            <charset val="186"/>
          </rPr>
          <t>#12_1_P27#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>
      <text>
        <r>
          <rPr>
            <sz val="9"/>
            <color indexed="81"/>
            <rFont val="Tahoma"/>
            <family val="2"/>
            <charset val="186"/>
          </rPr>
          <t>#12_1_G28#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>
      <text>
        <r>
          <rPr>
            <sz val="9"/>
            <color indexed="81"/>
            <rFont val="Tahoma"/>
            <family val="2"/>
            <charset val="186"/>
          </rPr>
          <t>#12_1_H28#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>
      <text>
        <r>
          <rPr>
            <sz val="9"/>
            <color indexed="81"/>
            <rFont val="Tahoma"/>
            <family val="2"/>
            <charset val="186"/>
          </rPr>
          <t>#12_1_I28#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>
      <text>
        <r>
          <rPr>
            <sz val="9"/>
            <color indexed="81"/>
            <rFont val="Tahoma"/>
            <family val="2"/>
            <charset val="186"/>
          </rPr>
          <t>#12_1_J28#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8" authorId="0">
      <text>
        <r>
          <rPr>
            <sz val="9"/>
            <color indexed="81"/>
            <rFont val="Tahoma"/>
            <family val="2"/>
            <charset val="186"/>
          </rPr>
          <t>#12_1_K28#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8" authorId="0">
      <text>
        <r>
          <rPr>
            <sz val="9"/>
            <color indexed="81"/>
            <rFont val="Tahoma"/>
            <family val="2"/>
            <charset val="186"/>
          </rPr>
          <t>#12_1_L28#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  <charset val="186"/>
          </rPr>
          <t>#12_1_M28#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  <charset val="186"/>
          </rPr>
          <t>#12_1_N28#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8" authorId="0">
      <text>
        <r>
          <rPr>
            <sz val="9"/>
            <color indexed="81"/>
            <rFont val="Tahoma"/>
            <family val="2"/>
            <charset val="186"/>
          </rPr>
          <t>#12_1_P28#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#12_1_G29#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#12_1_H29#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9" authorId="0">
      <text>
        <r>
          <rPr>
            <sz val="9"/>
            <color indexed="81"/>
            <rFont val="Tahoma"/>
            <family val="2"/>
            <charset val="186"/>
          </rPr>
          <t>#12_1_I29#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9" authorId="0">
      <text>
        <r>
          <rPr>
            <sz val="9"/>
            <color indexed="81"/>
            <rFont val="Tahoma"/>
            <family val="2"/>
            <charset val="186"/>
          </rPr>
          <t>#12_1_J29#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9" authorId="0">
      <text>
        <r>
          <rPr>
            <sz val="9"/>
            <color indexed="81"/>
            <rFont val="Tahoma"/>
            <family val="2"/>
            <charset val="186"/>
          </rPr>
          <t>#12_1_K29#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9" authorId="0">
      <text>
        <r>
          <rPr>
            <sz val="9"/>
            <color indexed="81"/>
            <rFont val="Tahoma"/>
            <family val="2"/>
            <charset val="186"/>
          </rPr>
          <t>#12_1_L29#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  <charset val="186"/>
          </rPr>
          <t>#12_1_M29#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  <charset val="186"/>
          </rPr>
          <t>#12_1_N29#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9" authorId="0">
      <text>
        <r>
          <rPr>
            <sz val="9"/>
            <color indexed="81"/>
            <rFont val="Tahoma"/>
            <family val="2"/>
            <charset val="186"/>
          </rPr>
          <t>#12_1_P29#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1" authorId="0">
      <text>
        <r>
          <rPr>
            <sz val="9"/>
            <color indexed="81"/>
            <rFont val="Tahoma"/>
            <family val="2"/>
            <charset val="186"/>
          </rPr>
          <t>#-12_1_G31#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>
      <text>
        <r>
          <rPr>
            <sz val="9"/>
            <color indexed="81"/>
            <rFont val="Tahoma"/>
            <family val="2"/>
            <charset val="186"/>
          </rPr>
          <t>#-12_1_H31#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1" authorId="0">
      <text>
        <r>
          <rPr>
            <sz val="9"/>
            <color indexed="81"/>
            <rFont val="Tahoma"/>
            <family val="2"/>
            <charset val="186"/>
          </rPr>
          <t>#-12_1_I31#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1" authorId="0">
      <text>
        <r>
          <rPr>
            <sz val="9"/>
            <color indexed="81"/>
            <rFont val="Tahoma"/>
            <family val="2"/>
            <charset val="186"/>
          </rPr>
          <t>#-12_1_J31#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1" authorId="0">
      <text>
        <r>
          <rPr>
            <sz val="9"/>
            <color indexed="81"/>
            <rFont val="Tahoma"/>
            <family val="2"/>
            <charset val="186"/>
          </rPr>
          <t>#-12_1_K31#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sz val="9"/>
            <color indexed="81"/>
            <rFont val="Tahoma"/>
            <family val="2"/>
            <charset val="186"/>
          </rPr>
          <t>#-12_1_L31#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  <charset val="186"/>
          </rPr>
          <t>#-12_1_M31#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  <charset val="186"/>
          </rPr>
          <t>#-12_1_N31#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1" authorId="0">
      <text>
        <r>
          <rPr>
            <sz val="9"/>
            <color indexed="81"/>
            <rFont val="Tahoma"/>
            <family val="2"/>
            <charset val="186"/>
          </rPr>
          <t>#-12_1_P31#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1" authorId="0">
      <text>
        <r>
          <rPr>
            <sz val="9"/>
            <color indexed="81"/>
            <rFont val="Tahoma"/>
            <family val="2"/>
            <charset val="186"/>
          </rPr>
          <t>#-12_1_Q31#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1" authorId="0">
      <text>
        <r>
          <rPr>
            <sz val="9"/>
            <color indexed="81"/>
            <rFont val="Tahoma"/>
            <family val="2"/>
            <charset val="186"/>
          </rPr>
          <t>#-12_1_R31#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2" authorId="0">
      <text>
        <r>
          <rPr>
            <sz val="9"/>
            <color indexed="81"/>
            <rFont val="Tahoma"/>
            <family val="2"/>
            <charset val="186"/>
          </rPr>
          <t>#-12_1_G32#</t>
        </r>
      </text>
    </comment>
    <comment ref="G32" authorId="0">
      <text>
        <r>
          <rPr>
            <sz val="9"/>
            <color indexed="81"/>
            <rFont val="Tahoma"/>
            <family val="2"/>
            <charset val="186"/>
          </rPr>
          <t>#-12_1_H32#</t>
        </r>
      </text>
    </comment>
    <comment ref="H32" authorId="0">
      <text>
        <r>
          <rPr>
            <sz val="9"/>
            <color indexed="81"/>
            <rFont val="Tahoma"/>
            <family val="2"/>
            <charset val="186"/>
          </rPr>
          <t>#-12_1_I32#</t>
        </r>
      </text>
    </comment>
    <comment ref="I32" authorId="0">
      <text>
        <r>
          <rPr>
            <sz val="9"/>
            <color indexed="81"/>
            <rFont val="Tahoma"/>
            <family val="2"/>
            <charset val="186"/>
          </rPr>
          <t>#-12_1_J32#</t>
        </r>
      </text>
    </comment>
    <comment ref="J32" authorId="0">
      <text>
        <r>
          <rPr>
            <sz val="9"/>
            <color indexed="81"/>
            <rFont val="Tahoma"/>
            <family val="2"/>
            <charset val="186"/>
          </rPr>
          <t>#-12_1_K32#</t>
        </r>
      </text>
    </comment>
    <comment ref="K32" authorId="0">
      <text>
        <r>
          <rPr>
            <sz val="9"/>
            <color indexed="81"/>
            <rFont val="Tahoma"/>
            <family val="2"/>
            <charset val="186"/>
          </rPr>
          <t>#-12_1_L32#</t>
        </r>
      </text>
    </comment>
    <comment ref="L32" authorId="0">
      <text>
        <r>
          <rPr>
            <sz val="9"/>
            <color indexed="81"/>
            <rFont val="Tahoma"/>
            <family val="2"/>
            <charset val="186"/>
          </rPr>
          <t>#-12_1_M32#</t>
        </r>
      </text>
    </comment>
    <comment ref="M32" authorId="0">
      <text>
        <r>
          <rPr>
            <sz val="9"/>
            <color indexed="81"/>
            <rFont val="Tahoma"/>
            <family val="2"/>
            <charset val="186"/>
          </rPr>
          <t>#-12_1_N32#</t>
        </r>
      </text>
    </comment>
    <comment ref="O32" authorId="0">
      <text>
        <r>
          <rPr>
            <sz val="9"/>
            <color indexed="81"/>
            <rFont val="Tahoma"/>
            <family val="2"/>
            <charset val="186"/>
          </rPr>
          <t>#-12_1_P32#</t>
        </r>
      </text>
    </comment>
    <comment ref="P32" authorId="0">
      <text>
        <r>
          <rPr>
            <sz val="9"/>
            <color indexed="81"/>
            <rFont val="Tahoma"/>
            <family val="2"/>
            <charset val="186"/>
          </rPr>
          <t>#-12_1_Q32#</t>
        </r>
      </text>
    </comment>
    <comment ref="Q32" authorId="0">
      <text>
        <r>
          <rPr>
            <sz val="9"/>
            <color indexed="81"/>
            <rFont val="Tahoma"/>
            <family val="2"/>
            <charset val="186"/>
          </rPr>
          <t>#-12_1_R32#</t>
        </r>
      </text>
    </comment>
    <comment ref="F33" authorId="0">
      <text>
        <r>
          <rPr>
            <sz val="9"/>
            <color indexed="81"/>
            <rFont val="Tahoma"/>
            <family val="2"/>
            <charset val="186"/>
          </rPr>
          <t>#-12_1_G33#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>
      <text>
        <r>
          <rPr>
            <sz val="9"/>
            <color indexed="81"/>
            <rFont val="Tahoma"/>
            <family val="2"/>
            <charset val="186"/>
          </rPr>
          <t>#-12_1_H33#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>
      <text>
        <r>
          <rPr>
            <sz val="9"/>
            <color indexed="81"/>
            <rFont val="Tahoma"/>
            <family val="2"/>
            <charset val="186"/>
          </rPr>
          <t>#-12_1_I33#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3" authorId="0">
      <text>
        <r>
          <rPr>
            <sz val="9"/>
            <color indexed="81"/>
            <rFont val="Tahoma"/>
            <family val="2"/>
            <charset val="186"/>
          </rPr>
          <t>#-12_1_J33#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3" authorId="0">
      <text>
        <r>
          <rPr>
            <sz val="9"/>
            <color indexed="81"/>
            <rFont val="Tahoma"/>
            <family val="2"/>
            <charset val="186"/>
          </rPr>
          <t>#-12_1_K33#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3" authorId="0">
      <text>
        <r>
          <rPr>
            <sz val="9"/>
            <color indexed="81"/>
            <rFont val="Tahoma"/>
            <family val="2"/>
            <charset val="186"/>
          </rPr>
          <t>#-12_1_L33#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  <charset val="186"/>
          </rPr>
          <t>#-12_1_M33#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  <charset val="186"/>
          </rPr>
          <t>#-12_1_N33#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>
      <text>
        <r>
          <rPr>
            <sz val="9"/>
            <color indexed="81"/>
            <rFont val="Tahoma"/>
            <family val="2"/>
            <charset val="186"/>
          </rPr>
          <t>#-12_1_P33#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3" authorId="0">
      <text>
        <r>
          <rPr>
            <sz val="9"/>
            <color indexed="81"/>
            <rFont val="Tahoma"/>
            <family val="2"/>
            <charset val="186"/>
          </rPr>
          <t>#-12_1_Q33#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3" authorId="0">
      <text>
        <r>
          <rPr>
            <sz val="9"/>
            <color indexed="81"/>
            <rFont val="Tahoma"/>
            <family val="2"/>
            <charset val="186"/>
          </rPr>
          <t>#-12_1_R33#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>
      <text>
        <r>
          <rPr>
            <sz val="9"/>
            <color indexed="81"/>
            <rFont val="Tahoma"/>
            <family val="2"/>
            <charset val="186"/>
          </rPr>
          <t>#12_1_G34#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>
      <text>
        <r>
          <rPr>
            <sz val="9"/>
            <color indexed="81"/>
            <rFont val="Tahoma"/>
            <family val="2"/>
            <charset val="186"/>
          </rPr>
          <t>#12_1_H34#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4" authorId="0">
      <text>
        <r>
          <rPr>
            <sz val="9"/>
            <color indexed="81"/>
            <rFont val="Tahoma"/>
            <family val="2"/>
            <charset val="186"/>
          </rPr>
          <t>#12_1_I34#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4" authorId="0">
      <text>
        <r>
          <rPr>
            <sz val="9"/>
            <color indexed="81"/>
            <rFont val="Tahoma"/>
            <family val="2"/>
            <charset val="186"/>
          </rPr>
          <t>#12_1_J34#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4" authorId="0">
      <text>
        <r>
          <rPr>
            <sz val="9"/>
            <color indexed="81"/>
            <rFont val="Tahoma"/>
            <family val="2"/>
            <charset val="186"/>
          </rPr>
          <t>#12_1_K34#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4" authorId="0">
      <text>
        <r>
          <rPr>
            <sz val="9"/>
            <color indexed="81"/>
            <rFont val="Tahoma"/>
            <family val="2"/>
            <charset val="186"/>
          </rPr>
          <t>#12_1_L34#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  <charset val="186"/>
          </rPr>
          <t>#12_1_M34#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  <charset val="186"/>
          </rPr>
          <t>#12_1_N34#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4" authorId="0">
      <text>
        <r>
          <rPr>
            <sz val="9"/>
            <color indexed="81"/>
            <rFont val="Tahoma"/>
            <family val="2"/>
            <charset val="186"/>
          </rPr>
          <t>#12_1_P34#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4" authorId="0">
      <text>
        <r>
          <rPr>
            <sz val="9"/>
            <color indexed="81"/>
            <rFont val="Tahoma"/>
            <family val="2"/>
            <charset val="186"/>
          </rPr>
          <t>#12_1_Q34#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4" authorId="0">
      <text>
        <r>
          <rPr>
            <sz val="9"/>
            <color indexed="81"/>
            <rFont val="Tahoma"/>
            <family val="2"/>
            <charset val="186"/>
          </rPr>
          <t>#12_1_R34#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6" authorId="0">
      <text>
        <r>
          <rPr>
            <sz val="9"/>
            <color indexed="81"/>
            <rFont val="Tahoma"/>
            <family val="2"/>
            <charset val="186"/>
          </rPr>
          <t>#12_1_G36#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>
      <text>
        <r>
          <rPr>
            <sz val="9"/>
            <color indexed="81"/>
            <rFont val="Tahoma"/>
            <family val="2"/>
            <charset val="186"/>
          </rPr>
          <t>#12_1_H36#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6" authorId="0">
      <text>
        <r>
          <rPr>
            <sz val="9"/>
            <color indexed="81"/>
            <rFont val="Tahoma"/>
            <family val="2"/>
            <charset val="186"/>
          </rPr>
          <t>#12_1_I36#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6" authorId="0">
      <text>
        <r>
          <rPr>
            <sz val="9"/>
            <color indexed="81"/>
            <rFont val="Tahoma"/>
            <family val="2"/>
            <charset val="186"/>
          </rPr>
          <t>#12_1_J36#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6" authorId="0">
      <text>
        <r>
          <rPr>
            <sz val="9"/>
            <color indexed="81"/>
            <rFont val="Tahoma"/>
            <family val="2"/>
            <charset val="186"/>
          </rPr>
          <t>#12_1_K36#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6" authorId="0">
      <text>
        <r>
          <rPr>
            <sz val="9"/>
            <color indexed="81"/>
            <rFont val="Tahoma"/>
            <family val="2"/>
            <charset val="186"/>
          </rPr>
          <t>#12_1_L36#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  <charset val="186"/>
          </rPr>
          <t>#12_1_M36#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  <charset val="186"/>
          </rPr>
          <t>#12_1_N36#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6" authorId="0">
      <text>
        <r>
          <rPr>
            <sz val="9"/>
            <color indexed="81"/>
            <rFont val="Tahoma"/>
            <family val="2"/>
            <charset val="186"/>
          </rPr>
          <t>#12_1_P36#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6" authorId="0">
      <text>
        <r>
          <rPr>
            <sz val="9"/>
            <color indexed="81"/>
            <rFont val="Tahoma"/>
            <family val="2"/>
            <charset val="186"/>
          </rPr>
          <t>#12_1_Q36#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6" authorId="0">
      <text>
        <r>
          <rPr>
            <sz val="9"/>
            <color indexed="81"/>
            <rFont val="Tahoma"/>
            <family val="2"/>
            <charset val="186"/>
          </rPr>
          <t>#12_1_R36#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7" authorId="0">
      <text>
        <r>
          <rPr>
            <sz val="9"/>
            <color indexed="81"/>
            <rFont val="Tahoma"/>
            <family val="2"/>
            <charset val="186"/>
          </rPr>
          <t>#12_1_G37#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7" authorId="0">
      <text>
        <r>
          <rPr>
            <sz val="9"/>
            <color indexed="81"/>
            <rFont val="Tahoma"/>
            <family val="2"/>
            <charset val="186"/>
          </rPr>
          <t>#12_1_H37#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186"/>
          </rPr>
          <t>#12_1_I37#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7" authorId="0">
      <text>
        <r>
          <rPr>
            <sz val="9"/>
            <color indexed="81"/>
            <rFont val="Tahoma"/>
            <family val="2"/>
            <charset val="186"/>
          </rPr>
          <t>#12_1_J37#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7" authorId="0">
      <text>
        <r>
          <rPr>
            <sz val="9"/>
            <color indexed="81"/>
            <rFont val="Tahoma"/>
            <family val="2"/>
            <charset val="186"/>
          </rPr>
          <t>#12_1_K37#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7" authorId="0">
      <text>
        <r>
          <rPr>
            <sz val="9"/>
            <color indexed="81"/>
            <rFont val="Tahoma"/>
            <family val="2"/>
            <charset val="186"/>
          </rPr>
          <t>#12_1_L37#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186"/>
          </rPr>
          <t>#12_1_M37#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  <charset val="186"/>
          </rPr>
          <t>#12_1_N37#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7" authorId="0">
      <text>
        <r>
          <rPr>
            <sz val="9"/>
            <color indexed="81"/>
            <rFont val="Tahoma"/>
            <family val="2"/>
            <charset val="186"/>
          </rPr>
          <t>#12_1_P37#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7" authorId="0">
      <text>
        <r>
          <rPr>
            <sz val="9"/>
            <color indexed="81"/>
            <rFont val="Tahoma"/>
            <family val="2"/>
            <charset val="186"/>
          </rPr>
          <t>#12_1_Q37#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7" authorId="0">
      <text>
        <r>
          <rPr>
            <sz val="9"/>
            <color indexed="81"/>
            <rFont val="Tahoma"/>
            <family val="2"/>
            <charset val="186"/>
          </rPr>
          <t>#12_1_R37#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8" authorId="0">
      <text>
        <r>
          <rPr>
            <sz val="9"/>
            <color indexed="81"/>
            <rFont val="Tahoma"/>
            <family val="2"/>
            <charset val="186"/>
          </rPr>
          <t>#12_1_G38#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8" authorId="0">
      <text>
        <r>
          <rPr>
            <sz val="9"/>
            <color indexed="81"/>
            <rFont val="Tahoma"/>
            <family val="2"/>
            <charset val="186"/>
          </rPr>
          <t>#12_1_H38#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8" authorId="0">
      <text>
        <r>
          <rPr>
            <sz val="9"/>
            <color indexed="81"/>
            <rFont val="Tahoma"/>
            <family val="2"/>
            <charset val="186"/>
          </rPr>
          <t>#12_1_I38#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8" authorId="0">
      <text>
        <r>
          <rPr>
            <sz val="9"/>
            <color indexed="81"/>
            <rFont val="Tahoma"/>
            <family val="2"/>
            <charset val="186"/>
          </rPr>
          <t>#12_1_J38#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8" authorId="0">
      <text>
        <r>
          <rPr>
            <sz val="9"/>
            <color indexed="81"/>
            <rFont val="Tahoma"/>
            <family val="2"/>
            <charset val="186"/>
          </rPr>
          <t>#12_1_K38#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8" authorId="0">
      <text>
        <r>
          <rPr>
            <sz val="9"/>
            <color indexed="81"/>
            <rFont val="Tahoma"/>
            <family val="2"/>
            <charset val="186"/>
          </rPr>
          <t>#12_1_L38#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  <charset val="186"/>
          </rPr>
          <t>#12_1_M38#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  <charset val="186"/>
          </rPr>
          <t>#12_1_N38#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8" authorId="0">
      <text>
        <r>
          <rPr>
            <sz val="9"/>
            <color indexed="81"/>
            <rFont val="Tahoma"/>
            <family val="2"/>
            <charset val="186"/>
          </rPr>
          <t>#12_1_P38#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8" authorId="0">
      <text>
        <r>
          <rPr>
            <sz val="9"/>
            <color indexed="81"/>
            <rFont val="Tahoma"/>
            <family val="2"/>
            <charset val="186"/>
          </rPr>
          <t>#12_1_Q38#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8" authorId="0">
      <text>
        <r>
          <rPr>
            <sz val="9"/>
            <color indexed="81"/>
            <rFont val="Tahoma"/>
            <family val="2"/>
            <charset val="186"/>
          </rPr>
          <t>#12_1_R38#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9" authorId="0">
      <text>
        <r>
          <rPr>
            <sz val="9"/>
            <color indexed="81"/>
            <rFont val="Tahoma"/>
            <family val="2"/>
            <charset val="186"/>
          </rPr>
          <t>#12_1_G39#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>
      <text>
        <r>
          <rPr>
            <sz val="9"/>
            <color indexed="81"/>
            <rFont val="Tahoma"/>
            <family val="2"/>
            <charset val="186"/>
          </rPr>
          <t>#12_1_H39#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9" authorId="0">
      <text>
        <r>
          <rPr>
            <sz val="9"/>
            <color indexed="81"/>
            <rFont val="Tahoma"/>
            <family val="2"/>
            <charset val="186"/>
          </rPr>
          <t>#12_1_I39#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9" authorId="0">
      <text>
        <r>
          <rPr>
            <sz val="9"/>
            <color indexed="81"/>
            <rFont val="Tahoma"/>
            <family val="2"/>
            <charset val="186"/>
          </rPr>
          <t>#12_1_J39#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9" authorId="0">
      <text>
        <r>
          <rPr>
            <sz val="9"/>
            <color indexed="81"/>
            <rFont val="Tahoma"/>
            <family val="2"/>
            <charset val="186"/>
          </rPr>
          <t>#12_1_K39#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9" authorId="0">
      <text>
        <r>
          <rPr>
            <sz val="9"/>
            <color indexed="81"/>
            <rFont val="Tahoma"/>
            <family val="2"/>
            <charset val="186"/>
          </rPr>
          <t>#12_1_L39#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  <charset val="186"/>
          </rPr>
          <t>#12_1_M39#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  <charset val="186"/>
          </rPr>
          <t>#12_1_N39#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9" authorId="0">
      <text>
        <r>
          <rPr>
            <sz val="9"/>
            <color indexed="81"/>
            <rFont val="Tahoma"/>
            <family val="2"/>
            <charset val="186"/>
          </rPr>
          <t>#12_1_P39#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9" authorId="0">
      <text>
        <r>
          <rPr>
            <sz val="9"/>
            <color indexed="81"/>
            <rFont val="Tahoma"/>
            <family val="2"/>
            <charset val="186"/>
          </rPr>
          <t>#12_1_Q39#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9" authorId="0">
      <text>
        <r>
          <rPr>
            <sz val="9"/>
            <color indexed="81"/>
            <rFont val="Tahoma"/>
            <family val="2"/>
            <charset val="186"/>
          </rPr>
          <t>#12_1_R39#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1" authorId="0">
      <text>
        <r>
          <rPr>
            <sz val="9"/>
            <color indexed="81"/>
            <rFont val="Tahoma"/>
            <family val="2"/>
            <charset val="186"/>
          </rPr>
          <t>#12_1_F41#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1" authorId="0">
      <text>
        <r>
          <rPr>
            <sz val="9"/>
            <color indexed="81"/>
            <rFont val="Tahoma"/>
            <family val="2"/>
            <charset val="186"/>
          </rPr>
          <t>#12_1_J41#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  <charset val="186"/>
          </rPr>
          <t>#12_1_M41#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  <charset val="186"/>
          </rPr>
          <t>#12_1_O41#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2" authorId="0">
      <text>
        <r>
          <rPr>
            <sz val="9"/>
            <color indexed="81"/>
            <rFont val="Tahoma"/>
            <family val="2"/>
            <charset val="186"/>
          </rPr>
          <t>#12_1_F42#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2" authorId="0">
      <text>
        <r>
          <rPr>
            <sz val="9"/>
            <color indexed="81"/>
            <rFont val="Tahoma"/>
            <family val="2"/>
            <charset val="186"/>
          </rPr>
          <t>#12_1_J42#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  <charset val="186"/>
          </rPr>
          <t>#12_1_M42#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  <charset val="186"/>
          </rPr>
          <t>#12_1_O42#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3" authorId="0">
      <text>
        <r>
          <rPr>
            <sz val="9"/>
            <color indexed="81"/>
            <rFont val="Tahoma"/>
            <family val="2"/>
            <charset val="186"/>
          </rPr>
          <t>#12_1_F43#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3" authorId="0">
      <text>
        <r>
          <rPr>
            <sz val="9"/>
            <color indexed="81"/>
            <rFont val="Tahoma"/>
            <family val="2"/>
            <charset val="186"/>
          </rPr>
          <t>#12_1_J43#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  <charset val="186"/>
          </rPr>
          <t>#12_1_M43#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  <charset val="186"/>
          </rPr>
          <t>#12_1_O43#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5" authorId="0">
      <text>
        <r>
          <rPr>
            <sz val="9"/>
            <color indexed="81"/>
            <rFont val="Tahoma"/>
            <family val="2"/>
            <charset val="186"/>
          </rPr>
          <t>#-12_1_F45#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5" authorId="0">
      <text>
        <r>
          <rPr>
            <sz val="9"/>
            <color indexed="81"/>
            <rFont val="Tahoma"/>
            <family val="2"/>
            <charset val="186"/>
          </rPr>
          <t>#-12_1_J45#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  <charset val="186"/>
          </rPr>
          <t>#-12_1_M45#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  <charset val="186"/>
          </rPr>
          <t>#-12_1_O45#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6" authorId="0">
      <text>
        <r>
          <rPr>
            <sz val="9"/>
            <color indexed="81"/>
            <rFont val="Tahoma"/>
            <family val="2"/>
            <charset val="186"/>
          </rPr>
          <t>#-12_1_F46#</t>
        </r>
      </text>
    </comment>
    <comment ref="I46" authorId="0">
      <text>
        <r>
          <rPr>
            <sz val="9"/>
            <color indexed="81"/>
            <rFont val="Tahoma"/>
            <family val="2"/>
            <charset val="186"/>
          </rPr>
          <t>#-12_1_J46#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  <charset val="186"/>
          </rPr>
          <t>#-12_1_M46#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  <charset val="186"/>
          </rPr>
          <t>#-12_1_O46#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7" authorId="0">
      <text>
        <r>
          <rPr>
            <sz val="9"/>
            <color indexed="81"/>
            <rFont val="Tahoma"/>
            <family val="2"/>
            <charset val="186"/>
          </rPr>
          <t>#-12_1_F47#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7" authorId="0">
      <text>
        <r>
          <rPr>
            <sz val="9"/>
            <color indexed="81"/>
            <rFont val="Tahoma"/>
            <family val="2"/>
            <charset val="186"/>
          </rPr>
          <t>#-12_1_J47#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7" authorId="0">
      <text>
        <r>
          <rPr>
            <sz val="9"/>
            <color indexed="81"/>
            <rFont val="Tahoma"/>
            <family val="2"/>
            <charset val="186"/>
          </rPr>
          <t>#-12_1_M47#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7" authorId="0">
      <text>
        <r>
          <rPr>
            <sz val="9"/>
            <color indexed="81"/>
            <rFont val="Tahoma"/>
            <family val="2"/>
            <charset val="186"/>
          </rPr>
          <t>#-12_1_O47#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8" authorId="0">
      <text>
        <r>
          <rPr>
            <sz val="9"/>
            <color indexed="81"/>
            <rFont val="Tahoma"/>
            <family val="2"/>
            <charset val="186"/>
          </rPr>
          <t>#12_1_F48#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8" authorId="0">
      <text>
        <r>
          <rPr>
            <sz val="9"/>
            <color indexed="81"/>
            <rFont val="Tahoma"/>
            <family val="2"/>
            <charset val="186"/>
          </rPr>
          <t>#-12_1_J48#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8" authorId="0">
      <text>
        <r>
          <rPr>
            <sz val="9"/>
            <color indexed="81"/>
            <rFont val="Tahoma"/>
            <family val="2"/>
            <charset val="186"/>
          </rPr>
          <t>#-12_1_M48#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8" authorId="0">
      <text>
        <r>
          <rPr>
            <sz val="9"/>
            <color indexed="81"/>
            <rFont val="Tahoma"/>
            <family val="2"/>
            <charset val="186"/>
          </rPr>
          <t>#-12_1_O48#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antras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#13_1_F12#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>
      <text>
        <r>
          <rPr>
            <sz val="9"/>
            <color indexed="81"/>
            <rFont val="Tahoma"/>
            <family val="2"/>
            <charset val="186"/>
          </rPr>
          <t>#13_1_G12#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>
      <text>
        <r>
          <rPr>
            <sz val="9"/>
            <color indexed="81"/>
            <rFont val="Tahoma"/>
            <family val="2"/>
            <charset val="186"/>
          </rPr>
          <t>#13_1_H12#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  <charset val="186"/>
          </rPr>
          <t>#13_1_I12#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family val="2"/>
            <charset val="186"/>
          </rPr>
          <t>#13_1_J12#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  <charset val="186"/>
          </rPr>
          <t>#13_1_K12#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2" authorId="0">
      <text>
        <r>
          <rPr>
            <sz val="9"/>
            <color indexed="81"/>
            <rFont val="Tahoma"/>
            <family val="2"/>
            <charset val="186"/>
          </rPr>
          <t>#13_1_L12#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#13_1_F14#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#13_1_G14#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#13_1_H14#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#13_1_I14#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#13_1_J14#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#13_1_K14#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#13_1_L14#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#13_1_F15#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#13_1_G15#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#13_1_H15#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#13_1_I15#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#13_1_J15#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#13_1_K15#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#13_1_L15#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#-13_1_F17#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#-13_1_G17#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#-13_1_H17#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#-13_1_I17#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#-13_1_J17#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#-13_1_K17#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#-13_1_L17#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#-13_1_F18#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#-13_1_G18#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#-13_1_H18#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#-13_1_I18#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#-13_1_J18#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#-13_1_K18#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#-13_1_L18#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#-13_1_F19#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#-13_1_G19#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#-13_1_H19#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#-13_1_I19#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#-13_1_J19#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#-13_1_K19#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#-13_1_L19#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#13_1_F20#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#13_1_G20#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#13_1_H20#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#13_1_I20#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#13_1_J20#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#13_1_K20#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#13_1_L20#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#-13_1_G22#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#-13_1_H22#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#-13_1_J22#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#-13_1_G23#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#-13_1_H23#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#-13_1_J23#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#-13_1_G24#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#-13_1_H24#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#-13_1_J24#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#13_1_G26#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#13_1_H26#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#13_1_J26#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#13_1_G27#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#13_1_H27#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>
      <text>
        <r>
          <rPr>
            <sz val="9"/>
            <color indexed="81"/>
            <rFont val="Tahoma"/>
            <family val="2"/>
            <charset val="186"/>
          </rPr>
          <t>#13_1_J27#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>
      <text>
        <r>
          <rPr>
            <sz val="9"/>
            <color indexed="81"/>
            <rFont val="Tahoma"/>
            <family val="2"/>
            <charset val="186"/>
          </rPr>
          <t>#13_1_G28#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>
      <text>
        <r>
          <rPr>
            <sz val="9"/>
            <color indexed="81"/>
            <rFont val="Tahoma"/>
            <family val="2"/>
            <charset val="186"/>
          </rPr>
          <t>#13_1_H28#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>
      <text>
        <r>
          <rPr>
            <sz val="9"/>
            <color indexed="81"/>
            <rFont val="Tahoma"/>
            <family val="2"/>
            <charset val="186"/>
          </rPr>
          <t>#13_1_J28#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#13_1_G29#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#13_1_H29#</t>
        </r>
      </text>
    </comment>
    <comment ref="I29" authorId="0">
      <text>
        <r>
          <rPr>
            <sz val="9"/>
            <color indexed="81"/>
            <rFont val="Tahoma"/>
            <family val="2"/>
            <charset val="186"/>
          </rPr>
          <t>#13_1_J29#</t>
        </r>
      </text>
    </comment>
    <comment ref="E31" authorId="0">
      <text>
        <r>
          <rPr>
            <sz val="9"/>
            <color indexed="81"/>
            <rFont val="Tahoma"/>
            <family val="2"/>
            <charset val="186"/>
          </rPr>
          <t>#-13_1_F31#</t>
        </r>
      </text>
    </comment>
    <comment ref="F31" authorId="0">
      <text>
        <r>
          <rPr>
            <sz val="9"/>
            <color indexed="81"/>
            <rFont val="Tahoma"/>
            <family val="2"/>
            <charset val="186"/>
          </rPr>
          <t>#-13_1_G31#</t>
        </r>
      </text>
    </comment>
    <comment ref="G31" authorId="0">
      <text>
        <r>
          <rPr>
            <sz val="9"/>
            <color indexed="81"/>
            <rFont val="Tahoma"/>
            <family val="2"/>
            <charset val="186"/>
          </rPr>
          <t>#-13_1_H31#</t>
        </r>
      </text>
    </comment>
    <comment ref="H31" authorId="0">
      <text>
        <r>
          <rPr>
            <sz val="9"/>
            <color indexed="81"/>
            <rFont val="Tahoma"/>
            <family val="2"/>
            <charset val="186"/>
          </rPr>
          <t>#-13_1_I31#</t>
        </r>
      </text>
    </comment>
    <comment ref="I31" authorId="0">
      <text>
        <r>
          <rPr>
            <sz val="9"/>
            <color indexed="81"/>
            <rFont val="Tahoma"/>
            <family val="2"/>
            <charset val="186"/>
          </rPr>
          <t>#-13_1_J31#</t>
        </r>
      </text>
    </comment>
    <comment ref="J31" authorId="0">
      <text>
        <r>
          <rPr>
            <sz val="9"/>
            <color indexed="81"/>
            <rFont val="Tahoma"/>
            <family val="2"/>
            <charset val="186"/>
          </rPr>
          <t>#-13_1_K31#</t>
        </r>
      </text>
    </comment>
    <comment ref="K31" authorId="0">
      <text>
        <r>
          <rPr>
            <sz val="9"/>
            <color indexed="81"/>
            <rFont val="Tahoma"/>
            <family val="2"/>
            <charset val="186"/>
          </rPr>
          <t>#-13_1_L31#</t>
        </r>
      </text>
    </comment>
    <comment ref="E32" authorId="0">
      <text>
        <r>
          <rPr>
            <sz val="9"/>
            <color indexed="81"/>
            <rFont val="Tahoma"/>
            <family val="2"/>
            <charset val="186"/>
          </rPr>
          <t>#-13_1_F32#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2" authorId="0">
      <text>
        <r>
          <rPr>
            <sz val="9"/>
            <color indexed="81"/>
            <rFont val="Tahoma"/>
            <family val="2"/>
            <charset val="186"/>
          </rPr>
          <t>#-13_1_G32#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2" authorId="0">
      <text>
        <r>
          <rPr>
            <sz val="9"/>
            <color indexed="81"/>
            <rFont val="Tahoma"/>
            <family val="2"/>
            <charset val="186"/>
          </rPr>
          <t>#-13_1_H32#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2" authorId="0">
      <text>
        <r>
          <rPr>
            <sz val="9"/>
            <color indexed="81"/>
            <rFont val="Tahoma"/>
            <family val="2"/>
            <charset val="186"/>
          </rPr>
          <t>#-13_1_I32#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2" authorId="0">
      <text>
        <r>
          <rPr>
            <sz val="9"/>
            <color indexed="81"/>
            <rFont val="Tahoma"/>
            <family val="2"/>
            <charset val="186"/>
          </rPr>
          <t>#-13_1_J32#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2" authorId="0">
      <text>
        <r>
          <rPr>
            <sz val="9"/>
            <color indexed="81"/>
            <rFont val="Tahoma"/>
            <family val="2"/>
            <charset val="186"/>
          </rPr>
          <t>#-13_1_K32#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2" authorId="0">
      <text>
        <r>
          <rPr>
            <sz val="9"/>
            <color indexed="81"/>
            <rFont val="Tahoma"/>
            <family val="2"/>
            <charset val="186"/>
          </rPr>
          <t>#-13_1_L32#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0">
      <text>
        <r>
          <rPr>
            <sz val="9"/>
            <color indexed="81"/>
            <rFont val="Tahoma"/>
            <family val="2"/>
            <charset val="186"/>
          </rPr>
          <t>#-13_1_F33#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3" authorId="0">
      <text>
        <r>
          <rPr>
            <sz val="9"/>
            <color indexed="81"/>
            <rFont val="Tahoma"/>
            <family val="2"/>
            <charset val="186"/>
          </rPr>
          <t>#-13_1_G33#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>
      <text>
        <r>
          <rPr>
            <sz val="9"/>
            <color indexed="81"/>
            <rFont val="Tahoma"/>
            <family val="2"/>
            <charset val="186"/>
          </rPr>
          <t>#-13_1_H33#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>
      <text>
        <r>
          <rPr>
            <sz val="9"/>
            <color indexed="81"/>
            <rFont val="Tahoma"/>
            <family val="2"/>
            <charset val="186"/>
          </rPr>
          <t>#-13_1_I33#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3" authorId="0">
      <text>
        <r>
          <rPr>
            <sz val="9"/>
            <color indexed="81"/>
            <rFont val="Tahoma"/>
            <family val="2"/>
            <charset val="186"/>
          </rPr>
          <t>#-13_1_J33#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3" authorId="0">
      <text>
        <r>
          <rPr>
            <sz val="9"/>
            <color indexed="81"/>
            <rFont val="Tahoma"/>
            <family val="2"/>
            <charset val="186"/>
          </rPr>
          <t>#-13_1_K33#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3" authorId="0">
      <text>
        <r>
          <rPr>
            <sz val="9"/>
            <color indexed="81"/>
            <rFont val="Tahoma"/>
            <family val="2"/>
            <charset val="186"/>
          </rPr>
          <t>#-13_1_L33#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4" authorId="0">
      <text>
        <r>
          <rPr>
            <sz val="9"/>
            <color indexed="81"/>
            <rFont val="Tahoma"/>
            <family val="2"/>
            <charset val="186"/>
          </rPr>
          <t>#13_1_F34#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>
      <text>
        <r>
          <rPr>
            <sz val="9"/>
            <color indexed="81"/>
            <rFont val="Tahoma"/>
            <family val="2"/>
            <charset val="186"/>
          </rPr>
          <t>#13_1_G34#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>
      <text>
        <r>
          <rPr>
            <sz val="9"/>
            <color indexed="81"/>
            <rFont val="Tahoma"/>
            <family val="2"/>
            <charset val="186"/>
          </rPr>
          <t>#13_1_H34#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4" authorId="0">
      <text>
        <r>
          <rPr>
            <sz val="9"/>
            <color indexed="81"/>
            <rFont val="Tahoma"/>
            <family val="2"/>
            <charset val="186"/>
          </rPr>
          <t>#13_1_I34#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4" authorId="0">
      <text>
        <r>
          <rPr>
            <sz val="9"/>
            <color indexed="81"/>
            <rFont val="Tahoma"/>
            <family val="2"/>
            <charset val="186"/>
          </rPr>
          <t>#13_1_J34#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4" authorId="0">
      <text>
        <r>
          <rPr>
            <sz val="9"/>
            <color indexed="81"/>
            <rFont val="Tahoma"/>
            <family val="2"/>
            <charset val="186"/>
          </rPr>
          <t>#13_1_K34#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4" authorId="0">
      <text>
        <r>
          <rPr>
            <sz val="9"/>
            <color indexed="81"/>
            <rFont val="Tahoma"/>
            <family val="2"/>
            <charset val="186"/>
          </rPr>
          <t>#13_1_L34#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6" authorId="0">
      <text>
        <r>
          <rPr>
            <sz val="9"/>
            <color indexed="81"/>
            <rFont val="Tahoma"/>
            <family val="2"/>
            <charset val="186"/>
          </rPr>
          <t>#13_1_F36#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6" authorId="0">
      <text>
        <r>
          <rPr>
            <sz val="9"/>
            <color indexed="81"/>
            <rFont val="Tahoma"/>
            <family val="2"/>
            <charset val="186"/>
          </rPr>
          <t>#13_1_G36#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>
      <text>
        <r>
          <rPr>
            <sz val="9"/>
            <color indexed="81"/>
            <rFont val="Tahoma"/>
            <family val="2"/>
            <charset val="186"/>
          </rPr>
          <t>#13_1_H36#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6" authorId="0">
      <text>
        <r>
          <rPr>
            <sz val="9"/>
            <color indexed="81"/>
            <rFont val="Tahoma"/>
            <family val="2"/>
            <charset val="186"/>
          </rPr>
          <t>#13_1_I36#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6" authorId="0">
      <text>
        <r>
          <rPr>
            <sz val="9"/>
            <color indexed="81"/>
            <rFont val="Tahoma"/>
            <family val="2"/>
            <charset val="186"/>
          </rPr>
          <t>#13_1_J36#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6" authorId="0">
      <text>
        <r>
          <rPr>
            <sz val="9"/>
            <color indexed="81"/>
            <rFont val="Tahoma"/>
            <family val="2"/>
            <charset val="186"/>
          </rPr>
          <t>#13_1_K36#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6" authorId="0">
      <text>
        <r>
          <rPr>
            <sz val="9"/>
            <color indexed="81"/>
            <rFont val="Tahoma"/>
            <family val="2"/>
            <charset val="186"/>
          </rPr>
          <t>#13_1_L36#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7" authorId="0">
      <text>
        <r>
          <rPr>
            <sz val="9"/>
            <color indexed="81"/>
            <rFont val="Tahoma"/>
            <family val="2"/>
            <charset val="186"/>
          </rPr>
          <t>#13_1_F37#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7" authorId="0">
      <text>
        <r>
          <rPr>
            <sz val="9"/>
            <color indexed="81"/>
            <rFont val="Tahoma"/>
            <family val="2"/>
            <charset val="186"/>
          </rPr>
          <t>#13_1_G37#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7" authorId="0">
      <text>
        <r>
          <rPr>
            <sz val="9"/>
            <color indexed="81"/>
            <rFont val="Tahoma"/>
            <family val="2"/>
            <charset val="186"/>
          </rPr>
          <t>#13_1_H37#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186"/>
          </rPr>
          <t>#13_1_I37#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7" authorId="0">
      <text>
        <r>
          <rPr>
            <sz val="9"/>
            <color indexed="81"/>
            <rFont val="Tahoma"/>
            <family val="2"/>
            <charset val="186"/>
          </rPr>
          <t>#13_1_J37#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7" authorId="0">
      <text>
        <r>
          <rPr>
            <sz val="9"/>
            <color indexed="81"/>
            <rFont val="Tahoma"/>
            <family val="2"/>
            <charset val="186"/>
          </rPr>
          <t>#13_1_K37#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7" authorId="0">
      <text>
        <r>
          <rPr>
            <sz val="9"/>
            <color indexed="81"/>
            <rFont val="Tahoma"/>
            <family val="2"/>
            <charset val="186"/>
          </rPr>
          <t>#13_1_L37#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8" authorId="0">
      <text>
        <r>
          <rPr>
            <sz val="9"/>
            <color indexed="81"/>
            <rFont val="Tahoma"/>
            <family val="2"/>
            <charset val="186"/>
          </rPr>
          <t>#13_1_F38#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8" authorId="0">
      <text>
        <r>
          <rPr>
            <sz val="9"/>
            <color indexed="81"/>
            <rFont val="Tahoma"/>
            <family val="2"/>
            <charset val="186"/>
          </rPr>
          <t>#13_1_G38#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8" authorId="0">
      <text>
        <r>
          <rPr>
            <sz val="9"/>
            <color indexed="81"/>
            <rFont val="Tahoma"/>
            <family val="2"/>
            <charset val="186"/>
          </rPr>
          <t>#13_1_H38#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8" authorId="0">
      <text>
        <r>
          <rPr>
            <sz val="9"/>
            <color indexed="81"/>
            <rFont val="Tahoma"/>
            <family val="2"/>
            <charset val="186"/>
          </rPr>
          <t>#13_1_I38#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8" authorId="0">
      <text>
        <r>
          <rPr>
            <sz val="9"/>
            <color indexed="81"/>
            <rFont val="Tahoma"/>
            <family val="2"/>
            <charset val="186"/>
          </rPr>
          <t>#13_1_J38#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8" authorId="0">
      <text>
        <r>
          <rPr>
            <sz val="9"/>
            <color indexed="81"/>
            <rFont val="Tahoma"/>
            <family val="2"/>
            <charset val="186"/>
          </rPr>
          <t>#13_1_K38#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8" authorId="0">
      <text>
        <r>
          <rPr>
            <sz val="9"/>
            <color indexed="81"/>
            <rFont val="Tahoma"/>
            <family val="2"/>
            <charset val="186"/>
          </rPr>
          <t>#13_1_L38#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9" authorId="0">
      <text>
        <r>
          <rPr>
            <sz val="9"/>
            <color indexed="81"/>
            <rFont val="Tahoma"/>
            <family val="2"/>
            <charset val="186"/>
          </rPr>
          <t>#13_1_F39#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9" authorId="0">
      <text>
        <r>
          <rPr>
            <sz val="9"/>
            <color indexed="81"/>
            <rFont val="Tahoma"/>
            <family val="2"/>
            <charset val="186"/>
          </rPr>
          <t>#13_1_G39#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>
      <text>
        <r>
          <rPr>
            <sz val="9"/>
            <color indexed="81"/>
            <rFont val="Tahoma"/>
            <family val="2"/>
            <charset val="186"/>
          </rPr>
          <t>#13_1_H39#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9" authorId="0">
      <text>
        <r>
          <rPr>
            <sz val="9"/>
            <color indexed="81"/>
            <rFont val="Tahoma"/>
            <family val="2"/>
            <charset val="186"/>
          </rPr>
          <t>#13_1_I39#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9" authorId="0">
      <text>
        <r>
          <rPr>
            <sz val="9"/>
            <color indexed="81"/>
            <rFont val="Tahoma"/>
            <family val="2"/>
            <charset val="186"/>
          </rPr>
          <t>#13_1_J39#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9" authorId="0">
      <text>
        <r>
          <rPr>
            <sz val="9"/>
            <color indexed="81"/>
            <rFont val="Tahoma"/>
            <family val="2"/>
            <charset val="186"/>
          </rPr>
          <t>#13_1_K39#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9" authorId="0">
      <text>
        <r>
          <rPr>
            <sz val="9"/>
            <color indexed="81"/>
            <rFont val="Tahoma"/>
            <family val="2"/>
            <charset val="186"/>
          </rPr>
          <t>#13_1_L39#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antras</author>
  </authors>
  <commentList>
    <comment ref="D13" authorId="0">
      <text>
        <r>
          <rPr>
            <sz val="9"/>
            <color indexed="81"/>
            <rFont val="Tahoma"/>
            <family val="2"/>
            <charset val="186"/>
          </rPr>
          <t>#17_1_E13#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#17_1_F13#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#17_1_E14#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#17_1_F14#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#17_1_E15#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#17_1_F15#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#17_1_E16#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#17_1_F16#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#17_1_E17#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#17_1_F17#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#17_1_E20#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#17_1_F20#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#17_1_E21#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#17_1_F21#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#17_1_E22#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#17_1_F22#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#17_1_E23#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#17_1_F23#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#17_1_E24#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#17_1_F24#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0">
      <text>
        <r>
          <rPr>
            <sz val="9"/>
            <color indexed="81"/>
            <rFont val="Tahoma"/>
            <family val="2"/>
            <charset val="186"/>
          </rPr>
          <t>#17_1_E27#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7" authorId="0">
      <text>
        <r>
          <rPr>
            <sz val="9"/>
            <color indexed="81"/>
            <rFont val="Tahoma"/>
            <family val="2"/>
            <charset val="186"/>
          </rPr>
          <t>#17_1_F27#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8" authorId="0">
      <text>
        <r>
          <rPr>
            <sz val="9"/>
            <color indexed="81"/>
            <rFont val="Tahoma"/>
            <family val="2"/>
            <charset val="186"/>
          </rPr>
          <t>#17_1_E28#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8" authorId="0">
      <text>
        <r>
          <rPr>
            <sz val="9"/>
            <color indexed="81"/>
            <rFont val="Tahoma"/>
            <family val="2"/>
            <charset val="186"/>
          </rPr>
          <t>#17_1_F28#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  <charset val="186"/>
          </rPr>
          <t>#17_1_E29#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9" authorId="0">
      <text>
        <r>
          <rPr>
            <sz val="9"/>
            <color indexed="81"/>
            <rFont val="Tahoma"/>
            <family val="2"/>
            <charset val="186"/>
          </rPr>
          <t>#17_1_F29#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>
      <text>
        <r>
          <rPr>
            <sz val="9"/>
            <color indexed="81"/>
            <rFont val="Tahoma"/>
            <family val="2"/>
            <charset val="186"/>
          </rPr>
          <t>#17_1_E30#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0" authorId="0">
      <text>
        <r>
          <rPr>
            <sz val="9"/>
            <color indexed="81"/>
            <rFont val="Tahoma"/>
            <family val="2"/>
            <charset val="186"/>
          </rPr>
          <t>#17_1_F30#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" authorId="0">
      <text>
        <r>
          <rPr>
            <sz val="9"/>
            <color indexed="81"/>
            <rFont val="Tahoma"/>
            <family val="2"/>
            <charset val="186"/>
          </rPr>
          <t>#17_1_E31#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1" authorId="0">
      <text>
        <r>
          <rPr>
            <sz val="9"/>
            <color indexed="81"/>
            <rFont val="Tahoma"/>
            <family val="2"/>
            <charset val="186"/>
          </rPr>
          <t>#17_1_F31#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>
      <text>
        <r>
          <rPr>
            <sz val="9"/>
            <color indexed="81"/>
            <rFont val="Tahoma"/>
            <family val="2"/>
            <charset val="186"/>
          </rPr>
          <t>#17_1_E32#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2" authorId="0">
      <text>
        <r>
          <rPr>
            <sz val="9"/>
            <color indexed="81"/>
            <rFont val="Tahoma"/>
            <family val="2"/>
            <charset val="186"/>
          </rPr>
          <t>#17_1_F32#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3" authorId="0">
      <text>
        <r>
          <rPr>
            <sz val="9"/>
            <color indexed="81"/>
            <rFont val="Tahoma"/>
            <family val="2"/>
            <charset val="186"/>
          </rPr>
          <t>#17_1_E33#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0">
      <text>
        <r>
          <rPr>
            <sz val="9"/>
            <color indexed="81"/>
            <rFont val="Tahoma"/>
            <family val="2"/>
            <charset val="186"/>
          </rPr>
          <t>#17_1_F33#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5" authorId="0">
      <text>
        <r>
          <rPr>
            <sz val="9"/>
            <color indexed="81"/>
            <rFont val="Tahoma"/>
            <family val="2"/>
            <charset val="186"/>
          </rPr>
          <t>#17_1_E35#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5" authorId="0">
      <text>
        <r>
          <rPr>
            <sz val="9"/>
            <color indexed="81"/>
            <rFont val="Tahoma"/>
            <family val="2"/>
            <charset val="186"/>
          </rPr>
          <t>#17_1_F35#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ketvirtas</author>
  </authors>
  <commentList>
    <comment ref="D12" authorId="0">
      <text>
        <r>
          <rPr>
            <sz val="9"/>
            <color indexed="81"/>
            <rFont val="Tahoma"/>
            <family val="2"/>
            <charset val="186"/>
          </rPr>
          <t>#17_8_E12#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#17_8_E13#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#17_8_E14#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#17_8_E15#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#17_8_E16#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#17_8_E17#</t>
        </r>
      </text>
    </comment>
    <comment ref="D18" authorId="0">
      <text>
        <r>
          <rPr>
            <sz val="9"/>
            <color indexed="81"/>
            <rFont val="Tahoma"/>
            <charset val="1"/>
          </rPr>
          <t>#17_8_E18#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#17_8_E19#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#17_8_E20#</t>
        </r>
      </text>
    </comment>
  </commentList>
</comments>
</file>

<file path=xl/comments8.xml><?xml version="1.0" encoding="utf-8"?>
<comments xmlns="http://schemas.openxmlformats.org/spreadsheetml/2006/main">
  <authors>
    <author>ketvirtas</author>
  </authors>
  <commentList>
    <comment ref="D13" authorId="0">
      <text>
        <r>
          <rPr>
            <sz val="9"/>
            <color indexed="81"/>
            <rFont val="Tahoma"/>
            <family val="2"/>
            <charset val="186"/>
          </rPr>
          <t>#17_9_E13#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#17_9_E15#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#17_9_E16#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#17_9_E18#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#17_9_E19#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#17_9_E20#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#17_9_E21#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#17_9_E22#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#17_9_E23#</t>
        </r>
      </text>
    </comment>
    <comment ref="D25" authorId="0">
      <text>
        <r>
          <rPr>
            <sz val="9"/>
            <color indexed="81"/>
            <rFont val="Tahoma"/>
            <family val="2"/>
            <charset val="186"/>
          </rPr>
          <t>#17_9_E25#</t>
        </r>
      </text>
    </comment>
    <comment ref="D26" authorId="0">
      <text>
        <r>
          <rPr>
            <sz val="9"/>
            <color indexed="81"/>
            <rFont val="Tahoma"/>
            <family val="2"/>
            <charset val="186"/>
          </rPr>
          <t>#17_9_E26#</t>
        </r>
      </text>
    </comment>
    <comment ref="D27" authorId="0">
      <text>
        <r>
          <rPr>
            <sz val="9"/>
            <color indexed="81"/>
            <rFont val="Tahoma"/>
            <family val="2"/>
            <charset val="186"/>
          </rPr>
          <t>#17_9_E27#</t>
        </r>
      </text>
    </comment>
  </commentList>
</comments>
</file>

<file path=xl/comments9.xml><?xml version="1.0" encoding="utf-8"?>
<comments xmlns="http://schemas.openxmlformats.org/spreadsheetml/2006/main">
  <authors>
    <author>ketvirtas</author>
  </authors>
  <commentList>
    <comment ref="D9" authorId="0">
      <text>
        <r>
          <rPr>
            <sz val="9"/>
            <color indexed="81"/>
            <rFont val="Tahoma"/>
            <family val="2"/>
            <charset val="186"/>
          </rPr>
          <t>#17_16_E9#</t>
        </r>
      </text>
    </comment>
    <comment ref="D10" authorId="0">
      <text>
        <r>
          <rPr>
            <sz val="9"/>
            <color indexed="81"/>
            <rFont val="Tahoma"/>
            <family val="2"/>
            <charset val="186"/>
          </rPr>
          <t>#17_16_E10#</t>
        </r>
      </text>
    </comment>
    <comment ref="D12" authorId="0">
      <text>
        <r>
          <rPr>
            <sz val="9"/>
            <color indexed="81"/>
            <rFont val="Tahoma"/>
            <family val="2"/>
            <charset val="186"/>
          </rPr>
          <t>#17_16_E12#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#17_16_E13#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#17_16_E14#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#17_16_E15#</t>
        </r>
      </text>
    </comment>
    <comment ref="D17" authorId="0">
      <text>
        <r>
          <rPr>
            <sz val="9"/>
            <color indexed="81"/>
            <rFont val="Tahoma"/>
            <charset val="1"/>
          </rPr>
          <t xml:space="preserve">#17_16_E17#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#17_16_E18#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#17_16_E19#</t>
        </r>
      </text>
    </comment>
  </commentList>
</comments>
</file>

<file path=xl/sharedStrings.xml><?xml version="1.0" encoding="utf-8"?>
<sst xmlns="http://schemas.openxmlformats.org/spreadsheetml/2006/main" count="1409" uniqueCount="714">
  <si>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</si>
  <si>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</si>
  <si>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</si>
  <si>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</si>
  <si>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</si>
  <si>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</si>
  <si>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</si>
  <si>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</si>
  <si>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</si>
  <si>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</si>
  <si>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</si>
  <si>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</si>
  <si>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</si>
  <si>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</si>
  <si>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</si>
  <si>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</si>
  <si>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</si>
  <si>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</si>
  <si>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</si>
  <si>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</si>
  <si>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</si>
  <si>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</si>
  <si>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</si>
  <si>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</si>
  <si>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</si>
  <si>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</si>
  <si>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</si>
  <si>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</si>
  <si>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</si>
  <si>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</si>
  <si>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</si>
  <si>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</si>
  <si>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</si>
  <si>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</si>
  <si>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</si>
  <si>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</si>
  <si>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</si>
  <si>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</si>
  <si>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</si>
  <si>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</si>
  <si>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</si>
  <si>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</si>
  <si>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</si>
  <si>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</si>
  <si>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</si>
  <si>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</si>
  <si>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</si>
  <si>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</si>
  <si>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</si>
  <si>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</si>
  <si>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</si>
  <si>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</si>
  <si>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</si>
  <si>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</si>
  <si>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</si>
  <si>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</si>
  <si>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</si>
  <si>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</si>
  <si>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</si>
  <si>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</si>
  <si>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</si>
  <si>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</si>
  <si>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</si>
  <si>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</si>
  <si>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</si>
  <si>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</si>
  <si>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</si>
  <si>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</si>
  <si>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</si>
  <si>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</si>
  <si>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</si>
  <si>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</si>
  <si>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</si>
  <si>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</si>
  <si>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</si>
  <si>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</si>
  <si>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</si>
  <si>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</si>
  <si>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</si>
  <si>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</si>
  <si>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</si>
  <si>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</si>
  <si>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</si>
  <si>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</si>
  <si>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</si>
  <si>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</si>
  <si>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</si>
  <si>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</si>
  <si>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</si>
  <si>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</si>
  <si>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</si>
  <si>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</si>
  <si>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</si>
  <si>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</si>
  <si>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</si>
  <si>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</si>
  <si>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</si>
  <si>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</si>
  <si>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</si>
  <si>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</si>
  <si>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</si>
  <si>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</si>
  <si>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</si>
  <si>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</si>
  <si>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</si>
  <si>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</si>
  <si>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</si>
  <si>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</si>
  <si>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</si>
  <si>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</si>
  <si>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</si>
  <si>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</si>
  <si>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</si>
  <si>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</si>
  <si>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</si>
  <si>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</si>
  <si>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</si>
  <si>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</si>
  <si>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</si>
  <si>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</si>
  <si>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</si>
  <si>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</si>
  <si>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</si>
  <si>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</si>
  <si>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</si>
  <si>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</si>
  <si>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</si>
  <si>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</si>
  <si>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</si>
  <si>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</si>
  <si>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</si>
  <si>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</si>
  <si>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Kazlų Rūdos specialioji mokykla</t>
  </si>
  <si>
    <t>PAGAL  2017.12.31 D. DUOMENIS</t>
  </si>
  <si>
    <t xml:space="preserve">190984913    Atgimimo 8a Kazlų Rūda </t>
  </si>
  <si>
    <t xml:space="preserve">2018.01.15 Nr.  7   </t>
  </si>
  <si>
    <t>Direktorė</t>
  </si>
  <si>
    <t>Daiva Dabrilienė</t>
  </si>
  <si>
    <t>Vyr.buhalterė</t>
  </si>
  <si>
    <t>Violeta Raižienė</t>
  </si>
  <si>
    <t>Pateikimo valiuta ir tikslumas: eurais arba tūkstančiais eurų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</si>
  <si>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</si>
  <si>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</si>
  <si>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</si>
  <si>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</si>
  <si>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190984913   Atgimimo 8a Kazlų Rūda</t>
  </si>
  <si>
    <t>(viešojo sektoriaus subjekto, parengusio veiklos rezultatų ataskaitą</t>
  </si>
  <si>
    <t>arba konsoliduotąją veiklos rezultatų ataskaitą,  kodas, adresas)</t>
  </si>
  <si>
    <t>VEIKLOS REZULTATŲ ATASKAITA</t>
  </si>
  <si>
    <t xml:space="preserve">2018.01.15 Nr.   8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</si>
  <si>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</si>
  <si>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</si>
  <si>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</si>
  <si>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</si>
  <si>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</si>
  <si>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</si>
  <si>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</si>
  <si>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125.1</t>
  </si>
  <si>
    <t>I.2.</t>
  </si>
  <si>
    <t xml:space="preserve">Iš savivaldybių biudžetų </t>
  </si>
  <si>
    <t>125.2</t>
  </si>
  <si>
    <t>I.3.</t>
  </si>
  <si>
    <t>Iš ES, užsienio valstybių ir tarptautinių organizacijų lėšų</t>
  </si>
  <si>
    <t>I.4.</t>
  </si>
  <si>
    <t>Iš kitų finansavimo šaltinių</t>
  </si>
  <si>
    <t>125.3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</si>
  <si>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</si>
  <si>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</si>
  <si>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</si>
  <si>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</si>
  <si>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</si>
  <si>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</si>
  <si>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</si>
  <si>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</si>
  <si>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</si>
  <si>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126.1</t>
  </si>
  <si>
    <t>Nusidėvėjimo ir amortizacijos</t>
  </si>
  <si>
    <t>NUSIDĖVĖJIMO IR AMORTIZACIJOS</t>
  </si>
  <si>
    <t>126.2</t>
  </si>
  <si>
    <t>KOMUNALINIŲ PASLAUGŲ IR ryšių</t>
  </si>
  <si>
    <t>KOMUNALINIŲ PASLAUGŲ IR RYŠIŲ</t>
  </si>
  <si>
    <t>126.3</t>
  </si>
  <si>
    <t xml:space="preserve">Komandiruočių </t>
  </si>
  <si>
    <t>KOMANDIRUOČIŲ</t>
  </si>
  <si>
    <t>126.4</t>
  </si>
  <si>
    <t xml:space="preserve">Transporto </t>
  </si>
  <si>
    <t>TRANSPORTO</t>
  </si>
  <si>
    <t>126.5</t>
  </si>
  <si>
    <t>VI.</t>
  </si>
  <si>
    <t xml:space="preserve">Kvalifikacijos kėlimo </t>
  </si>
  <si>
    <t>KVALIFIKACIJOS KĖLIMO</t>
  </si>
  <si>
    <t>126.6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</si>
  <si>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</si>
  <si>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</si>
  <si>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</si>
  <si>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</si>
  <si>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</si>
  <si>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</si>
  <si>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</si>
  <si>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126.7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</si>
  <si>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</si>
  <si>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</si>
  <si>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</si>
  <si>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</si>
  <si>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</si>
  <si>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</si>
  <si>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</si>
  <si>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</si>
  <si>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</si>
  <si>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</si>
  <si>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</si>
  <si>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</si>
  <si>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126.8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</si>
  <si>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</si>
  <si>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</si>
  <si>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</si>
  <si>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</si>
  <si>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</si>
  <si>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</si>
  <si>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</si>
  <si>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</si>
  <si>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</si>
  <si>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</si>
  <si>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</si>
  <si>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</si>
  <si>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</si>
  <si>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</si>
  <si>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</si>
  <si>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</si>
  <si>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</si>
  <si>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</si>
  <si>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</si>
  <si>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</si>
  <si>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</si>
  <si>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</si>
  <si>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</si>
  <si>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</si>
  <si>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</si>
  <si>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</si>
  <si>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4-ojo VSAFAS „Grynojo turto pokyčių ataskaita“</t>
  </si>
  <si>
    <t>1 priedas</t>
  </si>
  <si>
    <t>____________________________________________________________________________</t>
  </si>
  <si>
    <t>įst.kodas 190984913   Atgimimo 8A Kazlų Rūda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</si>
  <si>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</si>
  <si>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</si>
  <si>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PAGAL 2017 M.GRUODŽIO 31 D. DUOMENIS</t>
  </si>
  <si>
    <t>2018-01-15 Nr.9</t>
  </si>
  <si>
    <t xml:space="preserve">           Pateikimo valiuta ir tikslumas: eurais arba tūkstančiais eurų</t>
  </si>
  <si>
    <t>Pasta-bos Nr.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</si>
  <si>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</si>
  <si>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Iš viso</t>
  </si>
  <si>
    <t>Mažu-mos dalis</t>
  </si>
  <si>
    <t>Kiti rezer-vai</t>
  </si>
  <si>
    <t>1.</t>
  </si>
  <si>
    <t>Likutis 20X1 m. gruodžio 31 d.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</si>
  <si>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</si>
  <si>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</si>
  <si>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</si>
  <si>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</si>
  <si>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</si>
  <si>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</si>
  <si>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</si>
  <si>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</si>
  <si>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</si>
  <si>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</si>
  <si>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</si>
  <si>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</si>
  <si>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</si>
  <si>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</si>
  <si>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</si>
  <si>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</si>
  <si>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2010 m. gruodžio 31 d.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</si>
  <si>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</si>
  <si>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</si>
  <si>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</si>
  <si>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</si>
  <si>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</si>
  <si>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</si>
  <si>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</si>
  <si>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</si>
  <si>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</si>
  <si>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Likutis 2015 m. gruodžio 31 d.</t>
  </si>
  <si>
    <t xml:space="preserve"> __________________</t>
  </si>
  <si>
    <t>(teisės aktais įpareigoto pasirašyti asmens pareigų pavadinimas)</t>
  </si>
  <si>
    <t>*Pažymėti ataskaitos laukai nepildomi.</t>
  </si>
  <si>
    <t>5-ojo VSAFAS „Pinigų srautų ataskaita“</t>
  </si>
  <si>
    <t>(Žemesniojo lygio viešojo sektoriaus subjektų, išskyrus mokesčių fondus ir išteklių fondus, pinigų srautų ataskaitos forma)</t>
  </si>
  <si>
    <t xml:space="preserve">Kazlų Rūdos specialioji mokykla </t>
  </si>
  <si>
    <t>190984913   Atgimimo 8a,  Kazlų Rūda</t>
  </si>
  <si>
    <t>(viešojo sektoriaus subjekto, parengusio pinigų srautų ataskaitą (konsoliduotąją pinigų srautų ataskaitą), kodas, adresas)</t>
  </si>
  <si>
    <t>PINIGŲ SRAUTŲ ATASKAITA</t>
  </si>
  <si>
    <t xml:space="preserve">2018.01.15 Nr. 10    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</si>
  <si>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</si>
  <si>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</si>
  <si>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</si>
  <si>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</si>
  <si>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</si>
  <si>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</si>
  <si>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</si>
  <si>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</si>
  <si>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</si>
  <si>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</si>
  <si>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</si>
  <si>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</si>
  <si>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</si>
  <si>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</si>
  <si>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Iš socialinių įmokų</t>
  </si>
  <si>
    <t>Už suteiktas paslaugas iš pirkėjų</t>
  </si>
  <si>
    <t>Už suteiktas paslaugas iš biudžeto</t>
  </si>
  <si>
    <t>I.6</t>
  </si>
  <si>
    <t>Gautos palūkanos</t>
  </si>
  <si>
    <t>I.7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</si>
  <si>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</si>
  <si>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</si>
  <si>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</si>
  <si>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</si>
  <si>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</si>
  <si>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</si>
  <si>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</si>
  <si>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Viešojo sektoriaus subjektams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</si>
  <si>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</si>
  <si>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</si>
  <si>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</si>
  <si>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</si>
  <si>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</si>
  <si>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</si>
  <si>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</si>
  <si>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</si>
  <si>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</si>
  <si>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</si>
  <si>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</si>
  <si>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</si>
  <si>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</si>
  <si>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</si>
  <si>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</si>
  <si>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</si>
  <si>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</si>
  <si>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</si>
  <si>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</si>
  <si>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</si>
  <si>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</si>
  <si>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</si>
  <si>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</si>
  <si>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</si>
  <si>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</si>
  <si>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</si>
  <si>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</si>
  <si>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</si>
  <si>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</si>
  <si>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</si>
  <si>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</si>
  <si>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</si>
  <si>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 xml:space="preserve">     Iš valstybės biudžeto</t>
  </si>
  <si>
    <t xml:space="preserve">     Iš savivaldybės biudžeto</t>
  </si>
  <si>
    <t>IV.3</t>
  </si>
  <si>
    <t xml:space="preserve">     Iš ES, užsienio valstybių ir tarptautinių  organizacijų</t>
  </si>
  <si>
    <t>IV.4</t>
  </si>
  <si>
    <t xml:space="preserve">     Iš kitų šaltinių</t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</si>
  <si>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</si>
  <si>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</si>
  <si>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</si>
  <si>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</si>
  <si>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</si>
  <si>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</si>
  <si>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</si>
  <si>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</si>
  <si>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(vyriausiasis buhalteris (buhalteris)</t>
  </si>
  <si>
    <t xml:space="preserve"> 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</si>
  <si>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</si>
  <si>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</si>
  <si>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</si>
  <si>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</si>
  <si>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</si>
  <si>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</si>
  <si>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</si>
  <si>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</si>
  <si>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</si>
  <si>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</si>
  <si>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</si>
  <si>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t>2.1.</t>
  </si>
  <si>
    <t>įsigyto turto įsigijimo savikaina</t>
  </si>
  <si>
    <t>2.2.</t>
  </si>
  <si>
    <t>nemokamai gautų atsargų įsigijimo savikaina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</si>
  <si>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</si>
  <si>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</si>
  <si>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</si>
  <si>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</si>
  <si>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</si>
  <si>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</si>
  <si>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 xml:space="preserve">    Sunaudota veikloje</t>
  </si>
  <si>
    <t>3.4.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</si>
  <si>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</si>
  <si>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</si>
  <si>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</si>
  <si>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</si>
  <si>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</si>
  <si>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</si>
  <si>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</si>
  <si>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</si>
  <si>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</si>
  <si>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</si>
  <si>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</si>
  <si>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Sunaudota veikloje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</si>
  <si>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</si>
  <si>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</si>
  <si>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</si>
  <si>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</si>
  <si>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</si>
  <si>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</si>
  <si>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</si>
  <si>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10-ojo VSAFAS „Kitos pajamos“</t>
  </si>
  <si>
    <t xml:space="preserve">        2 priedas</t>
  </si>
  <si>
    <t>(Informacijos apie pagrindinės veiklos kitas pajamas pateikimo žemesniojo ir aukštesniojo lygių finansinių ataskaitų aiškinamajame rašte forma)</t>
  </si>
  <si>
    <t>PAGRINDINĖS VEIKLOS KITOS PAJAMOS*</t>
  </si>
  <si>
    <t>Straipsnio pavadinimas</t>
  </si>
  <si>
    <r>
      <t xml:space="preserve">Apskaičiuotos </t>
    </r>
    <r>
      <rPr>
        <b/>
        <sz val="10"/>
        <rFont val="Times New Roman"/>
        <family val="1"/>
        <charset val="186"/>
      </rPr>
      <t>pagrindinės veiklos kitos pajamos</t>
    </r>
  </si>
  <si>
    <t>1.1.</t>
  </si>
  <si>
    <t>Pajamos iš rinkliavų</t>
  </si>
  <si>
    <t>1.2.</t>
  </si>
  <si>
    <t>Pajamos iš administracinių baudų</t>
  </si>
  <si>
    <t>1.3.</t>
  </si>
  <si>
    <t>Pajamos iš dividendų</t>
  </si>
  <si>
    <t>1.4.</t>
  </si>
  <si>
    <t>Pajamos iš atsargų pardavimo</t>
  </si>
  <si>
    <t>1.5.</t>
  </si>
  <si>
    <t>Ilgalaikio materialiojo, nematerialiojo ir biologinio turto pardavimo pelnas</t>
  </si>
  <si>
    <t>1.6.</t>
  </si>
  <si>
    <t>Suteiktų paslaugų pajamos**</t>
  </si>
  <si>
    <t>1.7.</t>
  </si>
  <si>
    <t>Kitos</t>
  </si>
  <si>
    <r>
      <t xml:space="preserve">Pervestinos į biudžetą pagrindinės </t>
    </r>
    <r>
      <rPr>
        <b/>
        <sz val="10"/>
        <rFont val="Times New Roman"/>
        <family val="1"/>
        <charset val="186"/>
      </rPr>
      <t>veiklos kitos pajamos</t>
    </r>
  </si>
  <si>
    <t>* Reikšmingos sumos turi būti detalizuojamos aiškinamojo rašto tekste.</t>
  </si>
  <si>
    <t>** Nurodoma, kokios tai paslaugos, ir, jei suma reikšminga, ji detalizuojama aiškinamojo rašto tekste.</t>
  </si>
  <si>
    <t>_______________________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</si>
  <si>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</si>
  <si>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</si>
  <si>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</si>
  <si>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</si>
  <si>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</si>
  <si>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</si>
  <si>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Kilnoja-mosios kultūros vertybės</t>
  </si>
  <si>
    <t>Kitas ilgalaikis materialusis turtas</t>
  </si>
  <si>
    <t>Nebaigta statyba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</si>
  <si>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</si>
  <si>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</si>
  <si>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</si>
  <si>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</si>
  <si>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</si>
  <si>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</si>
  <si>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</si>
  <si>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</si>
  <si>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</si>
  <si>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</si>
  <si>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</si>
  <si>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</si>
  <si>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</si>
  <si>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</si>
  <si>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X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</si>
  <si>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</si>
  <si>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</si>
  <si>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</si>
  <si>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</si>
  <si>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</si>
  <si>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</si>
  <si>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</si>
  <si>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</si>
  <si>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</si>
  <si>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</si>
  <si>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</si>
  <si>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</si>
  <si>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</si>
  <si>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</si>
  <si>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</si>
  <si>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18.</t>
  </si>
  <si>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</t>
    </r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</si>
  <si>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</si>
  <si>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</si>
  <si>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</si>
  <si>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</si>
  <si>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</si>
  <si>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</si>
  <si>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</si>
  <si>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</si>
  <si>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</si>
  <si>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</si>
  <si>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</si>
  <si>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</si>
  <si>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</si>
  <si>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  <charset val="186"/>
      </rPr>
      <t>21-</t>
    </r>
    <r>
      <rPr>
        <b/>
        <sz val="10"/>
        <rFont val="Times New Roman"/>
        <family val="1"/>
        <charset val="186"/>
      </rPr>
      <t>22+/-</t>
    </r>
    <r>
      <rPr>
        <b/>
        <sz val="10"/>
        <rFont val="Times New Roman"/>
        <family val="1"/>
        <charset val="186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</si>
  <si>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</si>
  <si>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  <charset val="186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</si>
  <si>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</si>
  <si>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</si>
  <si>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* - Pažymėti ataskaitos laukai nepildomi.</t>
  </si>
  <si>
    <t>**- Kito subjekto sukaupta turto nusidėvėjimo arba nuvertėjimo suma iki perdavimo.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</si>
  <si>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</si>
  <si>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</si>
  <si>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</si>
  <si>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</si>
  <si>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</si>
  <si>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</si>
  <si>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</si>
  <si>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</si>
  <si>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</si>
  <si>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</si>
  <si>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</si>
  <si>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</si>
  <si>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</si>
  <si>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</si>
  <si>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</si>
  <si>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</si>
  <si>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</si>
  <si>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</si>
  <si>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</si>
  <si>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</si>
  <si>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</si>
  <si>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</si>
  <si>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**– Kito subjekto sukaupta turto amortizacijos arba nuvertėjimo suma iki perdavimo.</t>
  </si>
  <si>
    <t>17-ojo VSAFAS „Finansinis turtas ir finansiniai įsipareigojimai“</t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</si>
  <si>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</si>
  <si>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</si>
  <si>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</si>
  <si>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iš viso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</si>
  <si>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</si>
  <si>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</si>
  <si>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</si>
  <si>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</si>
  <si>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</si>
  <si>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</si>
  <si>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</si>
  <si>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</si>
  <si>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</si>
  <si>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</si>
  <si>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</si>
  <si>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</si>
  <si>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</si>
  <si>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</si>
  <si>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</si>
  <si>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</si>
  <si>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</si>
  <si>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</si>
  <si>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</si>
  <si>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</si>
  <si>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</si>
  <si>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</si>
  <si>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</si>
  <si>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</si>
  <si>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</si>
  <si>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</si>
  <si>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</si>
  <si>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</si>
  <si>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</si>
  <si>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</si>
  <si>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</si>
  <si>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</si>
  <si>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</si>
  <si>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</si>
  <si>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</si>
  <si>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</si>
  <si>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</si>
  <si>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</si>
  <si>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</si>
  <si>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</si>
  <si>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</si>
  <si>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</si>
  <si>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</si>
  <si>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 (-)</t>
  </si>
  <si>
    <t>Išankstinių apmokėjimų balansinė vertė (1+2)</t>
  </si>
  <si>
    <t>_____________________________</t>
  </si>
  <si>
    <t>S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</si>
  <si>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</si>
  <si>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</si>
  <si>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r>
      <t>INFORMACIJA APIE PER VIENUS METUS GAUTINAS SUMAS</t>
    </r>
    <r>
      <rPr>
        <b/>
        <strike/>
        <sz val="12"/>
        <rFont val="Times New Roman"/>
        <family val="1"/>
        <charset val="186"/>
      </rPr>
      <t/>
    </r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</si>
  <si>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</si>
  <si>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</si>
  <si>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</si>
  <si>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</si>
  <si>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</si>
  <si>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</si>
  <si>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</si>
  <si>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</si>
  <si>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</si>
  <si>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</si>
  <si>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</si>
  <si>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</si>
  <si>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</si>
  <si>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</si>
  <si>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</si>
  <si>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</si>
  <si>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</si>
  <si>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</si>
  <si>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</si>
  <si>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</si>
  <si>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</si>
  <si>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</si>
  <si>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</si>
  <si>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</si>
  <si>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Per vienus metus gautinų sumų nuvertėjimas ataskaitinio laikotarpio pabaigoje(-)</t>
  </si>
  <si>
    <r>
      <t xml:space="preserve">Per vienus metus gautinų sumų balansinė vertė </t>
    </r>
    <r>
      <rPr>
        <b/>
        <sz val="10"/>
        <rFont val="Times New Roman"/>
        <family val="1"/>
        <charset val="186"/>
      </rPr>
      <t>(1-2)</t>
    </r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</si>
  <si>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</si>
  <si>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priedas</t>
    </r>
  </si>
  <si>
    <t>Kazlų Rūdos specialioji mokykla  įst.kodas 190984913  Atgimimo 8A Kazlų Rūda</t>
  </si>
  <si>
    <t>INFORMACIJA APIE ĮSIPAREIGOJIMŲ DALĮ NACIONALINE IR UŽSIENIO VALIUTOMIS</t>
  </si>
  <si>
    <t>Įsipareigojimų dalis valiuta</t>
  </si>
  <si>
    <t>Įsigijimo savikaina ataskaitinio laikotarpio pradžioje</t>
  </si>
  <si>
    <t>Įsigijimo savikaina ataskaitinio laikotarpio pabaigoje</t>
  </si>
  <si>
    <t>Nacionaline  </t>
  </si>
  <si>
    <t>Eurais </t>
  </si>
  <si>
    <t>JAV doleriais </t>
  </si>
  <si>
    <t>Kitomis  </t>
  </si>
  <si>
    <t>Iš viso 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</si>
  <si>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</si>
  <si>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</si>
  <si>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</si>
  <si>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</si>
  <si>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</si>
  <si>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</si>
  <si>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</si>
  <si>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</si>
  <si>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</si>
  <si>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</si>
  <si>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</si>
  <si>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</si>
  <si>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</si>
  <si>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</si>
  <si>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</si>
  <si>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Kai kurių mokėtinų sumų balansinė vertė (1+2+3+4)</t>
  </si>
  <si>
    <t>______________________________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</si>
  <si>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</si>
  <si>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</si>
  <si>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</si>
  <si>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</si>
  <si>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</si>
  <si>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</si>
  <si>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</si>
  <si>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</si>
  <si>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</si>
  <si>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</si>
  <si>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</si>
  <si>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</si>
  <si>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</si>
  <si>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</si>
  <si>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</si>
  <si>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</si>
  <si>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</si>
  <si>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</si>
  <si>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</si>
  <si>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</si>
  <si>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</si>
  <si>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</si>
  <si>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</si>
  <si>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</si>
  <si>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</si>
  <si>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</si>
  <si>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  <charset val="186"/>
      </rPr>
      <t>2.</t>
    </r>
  </si>
  <si>
    <t>Iš kitų šaltinių: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</si>
  <si>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</si>
  <si>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</si>
  <si>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</si>
  <si>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</si>
  <si>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</si>
  <si>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</si>
  <si>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</si>
  <si>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Finansavimo šaltinis</t>
  </si>
  <si>
    <t>Ataskaitinio laikotarpio pradžioje</t>
  </si>
  <si>
    <t>Ataskaitinio laikotarpio pabaigoje</t>
  </si>
  <si>
    <t>Gautos finansavimo sumos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</si>
  <si>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</si>
  <si>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</si>
  <si>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</si>
  <si>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</si>
  <si>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</si>
  <si>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 xml:space="preserve">   25-ojo VSAFAS „Segmentai“</t>
  </si>
  <si>
    <t xml:space="preserve">   priedas</t>
  </si>
  <si>
    <r>
      <t xml:space="preserve">2017 M. INFORMACIJA PAGAL VEIKLOS SEGMENTUS </t>
    </r>
    <r>
      <rPr>
        <b/>
        <strike/>
        <sz val="10"/>
        <rFont val="Times New Roman"/>
        <family val="1"/>
        <charset val="186"/>
      </rPr>
      <t/>
    </r>
  </si>
  <si>
    <t xml:space="preserve">                                                                 KAZLŲ RŪDOS SPECIALIOJI MOKYKLA  įst.kodas 190984913   Atgimimo  8A Kazlų Rūda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</si>
  <si>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</si>
  <si>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</si>
  <si>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</si>
  <si>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</si>
  <si>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</si>
  <si>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</si>
  <si>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</si>
  <si>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</si>
  <si>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</si>
  <si>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</si>
  <si>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</si>
  <si>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</si>
  <si>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</si>
  <si>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</si>
  <si>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</si>
  <si>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</si>
  <si>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</si>
  <si>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</si>
  <si>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</si>
  <si>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</si>
  <si>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</si>
  <si>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</si>
  <si>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</si>
  <si>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</si>
  <si>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Atostogų rezervo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</si>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</sst>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10"/>
      <name val="TimesNewRoman,Bold"/>
    </font>
    <font>
      <u/>
      <sz val="10"/>
      <color indexed="12"/>
      <name val="Arial"/>
    </font>
    <font>
      <b/>
      <sz val="12"/>
      <name val="TimesNewRoman,Bold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trike/>
      <sz val="12"/>
      <name val="Times New Roman"/>
      <family val="1"/>
      <charset val="186"/>
    </font>
    <font>
      <sz val="10"/>
      <name val="Helv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Times New (W1)"/>
      <family val="1"/>
    </font>
    <font>
      <sz val="9"/>
      <name val="Times New (W1)"/>
      <charset val="186"/>
    </font>
    <font>
      <sz val="10"/>
      <name val="Arial"/>
      <family val="2"/>
      <charset val="186"/>
    </font>
    <font>
      <b/>
      <strike/>
      <sz val="10"/>
      <name val="Times New Roman"/>
      <family val="1"/>
      <charset val="186"/>
    </font>
    <font>
      <sz val="10"/>
      <color indexed="23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charset val="186"/>
    </font>
    <font>
      <strike/>
      <sz val="11"/>
      <name val="Times New Roman"/>
      <family val="1"/>
      <charset val="186"/>
    </font>
    <font>
      <b/>
      <strike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trike/>
      <sz val="11"/>
      <name val="Times New Roman"/>
      <family val="1"/>
      <charset val="186"/>
    </font>
    <font>
      <strike/>
      <sz val="10"/>
      <name val="Times New (W1)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9" fillId="0" borderId="0"/>
  </cellStyleXfs>
  <cellXfs count="67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0" xfId="0" applyFont="1" applyFill="1"/>
    <xf numFmtId="0" fontId="0" fillId="2" borderId="0" xfId="0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6" fillId="0" borderId="0" xfId="0" applyFont="1" applyAlignment="1"/>
    <xf numFmtId="0" fontId="18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wrapText="1"/>
    </xf>
    <xf numFmtId="0" fontId="29" fillId="0" borderId="0" xfId="1" applyAlignment="1" applyProtection="1"/>
    <xf numFmtId="0" fontId="30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/>
    <xf numFmtId="0" fontId="0" fillId="2" borderId="0" xfId="0" applyFill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34" fillId="0" borderId="0" xfId="0" applyFont="1" applyAlignment="1"/>
    <xf numFmtId="0" fontId="34" fillId="0" borderId="14" xfId="0" applyFont="1" applyBorder="1" applyAlignment="1"/>
    <xf numFmtId="0" fontId="34" fillId="0" borderId="0" xfId="0" applyFont="1" applyBorder="1" applyAlignment="1"/>
    <xf numFmtId="0" fontId="0" fillId="0" borderId="0" xfId="0" applyBorder="1" applyAlignment="1"/>
    <xf numFmtId="0" fontId="4" fillId="2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34" fillId="0" borderId="0" xfId="0" applyFont="1" applyFill="1" applyAlignment="1"/>
    <xf numFmtId="0" fontId="34" fillId="0" borderId="14" xfId="0" applyFont="1" applyFill="1" applyBorder="1" applyAlignment="1"/>
    <xf numFmtId="0" fontId="34" fillId="0" borderId="0" xfId="0" applyFont="1" applyFill="1" applyBorder="1" applyAlignment="1"/>
    <xf numFmtId="0" fontId="4" fillId="0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/>
    <xf numFmtId="0" fontId="4" fillId="2" borderId="0" xfId="0" applyFont="1" applyFill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wrapText="1"/>
    </xf>
    <xf numFmtId="2" fontId="4" fillId="0" borderId="1" xfId="2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 indent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38" fillId="0" borderId="0" xfId="0" applyFont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 indent="1"/>
    </xf>
    <xf numFmtId="0" fontId="36" fillId="0" borderId="1" xfId="0" applyFont="1" applyBorder="1" applyAlignment="1">
      <alignment horizontal="left" vertical="top" wrapText="1"/>
    </xf>
    <xf numFmtId="0" fontId="9" fillId="2" borderId="0" xfId="0" applyFont="1" applyFill="1" applyBorder="1"/>
    <xf numFmtId="0" fontId="7" fillId="2" borderId="0" xfId="0" applyFont="1" applyFill="1"/>
    <xf numFmtId="0" fontId="3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8" xfId="0" applyFont="1" applyFill="1" applyBorder="1"/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38" fillId="0" borderId="0" xfId="0" applyFont="1" applyAlignment="1"/>
    <xf numFmtId="0" fontId="0" fillId="0" borderId="2" xfId="0" applyBorder="1" applyAlignment="1">
      <alignment vertical="center"/>
    </xf>
    <xf numFmtId="2" fontId="4" fillId="0" borderId="1" xfId="3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8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vertical="center"/>
    </xf>
    <xf numFmtId="2" fontId="4" fillId="0" borderId="1" xfId="3" applyNumberFormat="1" applyFont="1" applyFill="1" applyBorder="1" applyAlignment="1" applyProtection="1">
      <alignment horizontal="center" vertical="center"/>
      <protection locked="0"/>
    </xf>
    <xf numFmtId="2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4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wrapText="1"/>
    </xf>
    <xf numFmtId="0" fontId="38" fillId="0" borderId="7" xfId="0" applyFont="1" applyBorder="1" applyAlignment="1">
      <alignment vertical="center" wrapText="1"/>
    </xf>
    <xf numFmtId="0" fontId="4" fillId="2" borderId="2" xfId="0" applyFont="1" applyFill="1" applyBorder="1" applyAlignment="1"/>
    <xf numFmtId="0" fontId="2" fillId="2" borderId="2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wrapText="1"/>
    </xf>
    <xf numFmtId="2" fontId="4" fillId="0" borderId="1" xfId="0" quotePrefix="1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2" borderId="8" xfId="0" applyFont="1" applyFill="1" applyBorder="1" applyAlignment="1"/>
    <xf numFmtId="2" fontId="4" fillId="0" borderId="1" xfId="0" quotePrefix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 indent="1"/>
    </xf>
    <xf numFmtId="0" fontId="4" fillId="2" borderId="0" xfId="0" applyFont="1" applyFill="1" applyAlignment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16" fontId="4" fillId="0" borderId="18" xfId="0" quotePrefix="1" applyNumberFormat="1" applyFont="1" applyFill="1" applyBorder="1" applyAlignment="1">
      <alignment horizontal="center" vertical="center" wrapText="1"/>
    </xf>
    <xf numFmtId="16" fontId="4" fillId="0" borderId="1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quotePrefix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vertical="top" wrapText="1"/>
    </xf>
    <xf numFmtId="2" fontId="15" fillId="0" borderId="1" xfId="0" applyNumberFormat="1" applyFont="1" applyFill="1" applyBorder="1" applyAlignment="1">
      <alignment vertical="center" wrapText="1"/>
    </xf>
    <xf numFmtId="16" fontId="15" fillId="0" borderId="1" xfId="0" quotePrefix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2" fontId="15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49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2" fillId="0" borderId="0" xfId="4" applyFont="1" applyFill="1" applyAlignment="1">
      <alignment vertical="center" wrapText="1"/>
    </xf>
    <xf numFmtId="0" fontId="2" fillId="0" borderId="1" xfId="4" applyFont="1" applyFill="1" applyBorder="1" applyAlignment="1">
      <alignment vertical="center" wrapText="1"/>
    </xf>
    <xf numFmtId="0" fontId="2" fillId="0" borderId="16" xfId="4" applyFont="1" applyFill="1" applyBorder="1" applyAlignment="1">
      <alignment horizontal="center" vertical="center" wrapText="1"/>
    </xf>
    <xf numFmtId="0" fontId="2" fillId="0" borderId="18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4" fillId="0" borderId="16" xfId="4" applyFont="1" applyFill="1" applyBorder="1" applyAlignment="1">
      <alignment horizontal="center" vertical="center" wrapText="1"/>
    </xf>
    <xf numFmtId="0" fontId="4" fillId="0" borderId="18" xfId="4" applyFont="1" applyFill="1" applyBorder="1" applyAlignment="1">
      <alignment horizontal="center" vertical="center" wrapText="1"/>
    </xf>
    <xf numFmtId="0" fontId="4" fillId="0" borderId="16" xfId="4" applyFont="1" applyFill="1" applyBorder="1" applyAlignment="1">
      <alignment vertical="center" wrapText="1"/>
    </xf>
    <xf numFmtId="0" fontId="4" fillId="0" borderId="18" xfId="4" applyFont="1" applyFill="1" applyBorder="1" applyAlignment="1">
      <alignment vertical="center" wrapText="1"/>
    </xf>
    <xf numFmtId="0" fontId="50" fillId="4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/>
    </xf>
    <xf numFmtId="0" fontId="50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2" fontId="35" fillId="0" borderId="18" xfId="0" applyNumberFormat="1" applyFont="1" applyFill="1" applyBorder="1" applyAlignment="1">
      <alignment horizontal="center" vertical="center" wrapText="1"/>
    </xf>
    <xf numFmtId="2" fontId="35" fillId="0" borderId="18" xfId="0" applyNumberFormat="1" applyFont="1" applyBorder="1" applyAlignment="1">
      <alignment horizontal="center" vertical="center" wrapText="1"/>
    </xf>
    <xf numFmtId="2" fontId="35" fillId="5" borderId="18" xfId="0" applyNumberFormat="1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vertical="center" wrapText="1"/>
    </xf>
    <xf numFmtId="0" fontId="51" fillId="4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0" fillId="4" borderId="0" xfId="0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6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49" fillId="2" borderId="0" xfId="0" applyFont="1" applyFill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1" xfId="0" applyFont="1" applyBorder="1"/>
    <xf numFmtId="0" fontId="3" fillId="0" borderId="0" xfId="0" applyFont="1"/>
    <xf numFmtId="0" fontId="0" fillId="0" borderId="1" xfId="0" applyFill="1" applyBorder="1"/>
    <xf numFmtId="2" fontId="0" fillId="0" borderId="1" xfId="0" applyNumberFormat="1" applyFill="1" applyBorder="1"/>
    <xf numFmtId="0" fontId="4" fillId="0" borderId="1" xfId="0" applyFont="1" applyBorder="1"/>
    <xf numFmtId="0" fontId="4" fillId="2" borderId="8" xfId="0" applyFont="1" applyFill="1" applyBorder="1"/>
    <xf numFmtId="0" fontId="4" fillId="2" borderId="1" xfId="0" applyFont="1" applyFill="1" applyBorder="1" applyAlignment="1">
      <alignment horizontal="left" wrapText="1" indent="1"/>
    </xf>
    <xf numFmtId="49" fontId="4" fillId="0" borderId="1" xfId="0" applyNumberFormat="1" applyFont="1" applyBorder="1"/>
    <xf numFmtId="49" fontId="4" fillId="0" borderId="4" xfId="0" applyNumberFormat="1" applyFont="1" applyBorder="1"/>
    <xf numFmtId="49" fontId="4" fillId="2" borderId="12" xfId="0" applyNumberFormat="1" applyFont="1" applyFill="1" applyBorder="1"/>
    <xf numFmtId="0" fontId="4" fillId="0" borderId="11" xfId="0" applyFont="1" applyBorder="1" applyAlignment="1">
      <alignment wrapText="1"/>
    </xf>
    <xf numFmtId="49" fontId="4" fillId="2" borderId="5" xfId="0" applyNumberFormat="1" applyFont="1" applyFill="1" applyBorder="1"/>
    <xf numFmtId="49" fontId="4" fillId="2" borderId="2" xfId="0" applyNumberFormat="1" applyFont="1" applyFill="1" applyBorder="1"/>
    <xf numFmtId="49" fontId="4" fillId="2" borderId="8" xfId="0" applyNumberFormat="1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1" fillId="0" borderId="1" xfId="0" applyFont="1" applyFill="1" applyBorder="1"/>
    <xf numFmtId="0" fontId="53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/>
    </xf>
    <xf numFmtId="16" fontId="4" fillId="0" borderId="2" xfId="0" applyNumberFormat="1" applyFont="1" applyBorder="1"/>
    <xf numFmtId="16" fontId="4" fillId="2" borderId="2" xfId="0" applyNumberFormat="1" applyFont="1" applyFill="1" applyBorder="1"/>
    <xf numFmtId="16" fontId="4" fillId="2" borderId="3" xfId="0" applyNumberFormat="1" applyFont="1" applyFill="1" applyBorder="1"/>
    <xf numFmtId="0" fontId="4" fillId="0" borderId="2" xfId="0" applyFont="1" applyBorder="1"/>
    <xf numFmtId="0" fontId="4" fillId="0" borderId="8" xfId="0" applyFont="1" applyBorder="1" applyAlignment="1">
      <alignment vertical="top" wrapText="1"/>
    </xf>
    <xf numFmtId="49" fontId="4" fillId="0" borderId="2" xfId="0" applyNumberFormat="1" applyFont="1" applyBorder="1"/>
    <xf numFmtId="49" fontId="4" fillId="2" borderId="3" xfId="0" applyNumberFormat="1" applyFont="1" applyFill="1" applyBorder="1"/>
    <xf numFmtId="49" fontId="4" fillId="0" borderId="1" xfId="0" applyNumberFormat="1" applyFont="1" applyFill="1" applyBorder="1"/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 vertical="top"/>
    </xf>
    <xf numFmtId="0" fontId="28" fillId="2" borderId="0" xfId="0" applyFont="1" applyFill="1" applyAlignment="1">
      <alignment horizontal="center" vertical="top" wrapText="1"/>
    </xf>
    <xf numFmtId="0" fontId="16" fillId="2" borderId="0" xfId="1" applyFont="1" applyFill="1" applyAlignment="1" applyProtection="1">
      <alignment horizontal="center"/>
    </xf>
    <xf numFmtId="0" fontId="30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36" fillId="0" borderId="9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9" fillId="0" borderId="0" xfId="0" applyFont="1" applyFill="1" applyAlignment="1"/>
    <xf numFmtId="0" fontId="16" fillId="2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9" fillId="0" borderId="3" xfId="0" applyFont="1" applyBorder="1"/>
    <xf numFmtId="0" fontId="9" fillId="0" borderId="8" xfId="0" applyFont="1" applyBorder="1"/>
    <xf numFmtId="0" fontId="16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2" borderId="7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2" borderId="3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2" fillId="2" borderId="10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4" applyFont="1" applyFill="1" applyAlignment="1">
      <alignment horizontal="center" vertical="center" wrapText="1"/>
    </xf>
    <xf numFmtId="0" fontId="2" fillId="0" borderId="25" xfId="4" applyFont="1" applyFill="1" applyBorder="1" applyAlignment="1">
      <alignment horizontal="left" vertical="center"/>
    </xf>
    <xf numFmtId="0" fontId="41" fillId="0" borderId="0" xfId="4" applyFont="1" applyFill="1" applyAlignment="1">
      <alignment horizontal="center" vertical="center"/>
    </xf>
    <xf numFmtId="0" fontId="35" fillId="4" borderId="0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</cellXfs>
  <cellStyles count="5">
    <cellStyle name="Hipersaitas" xfId="1" builtinId="8"/>
    <cellStyle name="Įprastas" xfId="0" builtinId="0"/>
    <cellStyle name="Normal 19" xfId="3"/>
    <cellStyle name="Normal 20" xfId="2"/>
    <cellStyle name="Normal_17 VSAFAS_lyginamasis_4-19_priedai_2009-09-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topLeftCell="A37" zoomScaleNormal="100" zoomScaleSheetLayoutView="100" workbookViewId="0">
      <selection activeCell="D106" sqref="D106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429" t="s">
        <v>94</v>
      </c>
      <c r="F2" s="430"/>
      <c r="G2" s="430"/>
    </row>
    <row r="3" spans="1:7">
      <c r="E3" s="431" t="s">
        <v>112</v>
      </c>
      <c r="F3" s="432"/>
      <c r="G3" s="432"/>
    </row>
    <row r="5" spans="1:7">
      <c r="A5" s="421" t="s">
        <v>93</v>
      </c>
      <c r="B5" s="422"/>
      <c r="C5" s="422"/>
      <c r="D5" s="422"/>
      <c r="E5" s="422"/>
      <c r="F5" s="418"/>
      <c r="G5" s="418"/>
    </row>
    <row r="6" spans="1:7">
      <c r="A6" s="436"/>
      <c r="B6" s="436"/>
      <c r="C6" s="436"/>
      <c r="D6" s="436"/>
      <c r="E6" s="436"/>
      <c r="F6" s="436"/>
      <c r="G6" s="436"/>
    </row>
    <row r="7" spans="1:7">
      <c r="A7" s="433" t="s">
        <v>132</v>
      </c>
      <c r="B7" s="434"/>
      <c r="C7" s="434"/>
      <c r="D7" s="434"/>
      <c r="E7" s="434"/>
      <c r="F7" s="435"/>
      <c r="G7" s="435"/>
    </row>
    <row r="8" spans="1:7">
      <c r="A8" s="405" t="s">
        <v>113</v>
      </c>
      <c r="B8" s="404"/>
      <c r="C8" s="404"/>
      <c r="D8" s="404"/>
      <c r="E8" s="404"/>
      <c r="F8" s="418"/>
      <c r="G8" s="418"/>
    </row>
    <row r="9" spans="1:7" ht="12.75" customHeight="1">
      <c r="A9" s="405" t="s">
        <v>134</v>
      </c>
      <c r="B9" s="404"/>
      <c r="C9" s="404"/>
      <c r="D9" s="404"/>
      <c r="E9" s="404"/>
      <c r="F9" s="418"/>
      <c r="G9" s="418"/>
    </row>
    <row r="10" spans="1:7">
      <c r="A10" s="401" t="s">
        <v>114</v>
      </c>
      <c r="B10" s="400"/>
      <c r="C10" s="400"/>
      <c r="D10" s="400"/>
      <c r="E10" s="400"/>
      <c r="F10" s="420"/>
      <c r="G10" s="420"/>
    </row>
    <row r="11" spans="1:7">
      <c r="A11" s="420"/>
      <c r="B11" s="420"/>
      <c r="C11" s="420"/>
      <c r="D11" s="420"/>
      <c r="E11" s="420"/>
      <c r="F11" s="420"/>
      <c r="G11" s="420"/>
    </row>
    <row r="12" spans="1:7">
      <c r="A12" s="419"/>
      <c r="B12" s="418"/>
      <c r="C12" s="418"/>
      <c r="D12" s="418"/>
      <c r="E12" s="418"/>
    </row>
    <row r="13" spans="1:7">
      <c r="A13" s="421" t="s">
        <v>0</v>
      </c>
      <c r="B13" s="422"/>
      <c r="C13" s="422"/>
      <c r="D13" s="422"/>
      <c r="E13" s="422"/>
      <c r="F13" s="423"/>
      <c r="G13" s="423"/>
    </row>
    <row r="14" spans="1:7">
      <c r="A14" s="421" t="s">
        <v>133</v>
      </c>
      <c r="B14" s="422"/>
      <c r="C14" s="422"/>
      <c r="D14" s="422"/>
      <c r="E14" s="422"/>
      <c r="F14" s="423"/>
      <c r="G14" s="423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424" t="s">
        <v>135</v>
      </c>
      <c r="B16" s="425"/>
      <c r="C16" s="425"/>
      <c r="D16" s="425"/>
      <c r="E16" s="425"/>
      <c r="F16" s="426"/>
      <c r="G16" s="426"/>
    </row>
    <row r="17" spans="1:7">
      <c r="A17" s="405" t="s">
        <v>1</v>
      </c>
      <c r="B17" s="405"/>
      <c r="C17" s="405"/>
      <c r="D17" s="405"/>
      <c r="E17" s="405"/>
      <c r="F17" s="427"/>
      <c r="G17" s="427"/>
    </row>
    <row r="18" spans="1:7" ht="12.75" customHeight="1">
      <c r="A18" s="8"/>
      <c r="B18" s="9"/>
      <c r="C18" s="9"/>
      <c r="D18" s="428" t="s">
        <v>140</v>
      </c>
      <c r="E18" s="428"/>
      <c r="F18" s="428"/>
      <c r="G18" s="428"/>
    </row>
    <row r="19" spans="1:7" ht="67.5" customHeight="1">
      <c r="A19" s="3" t="s">
        <v>2</v>
      </c>
      <c r="B19" s="415" t="s">
        <v>3</v>
      </c>
      <c r="C19" s="416"/>
      <c r="D19" s="417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1">
        <f>SUM(F21,F27,F38,F39)</f>
        <v>14859.29</v>
      </c>
      <c r="G20" s="81">
        <f>SUM(G21,G27,G38,G39)</f>
        <v>22788.419999999995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>
        <v>111</v>
      </c>
      <c r="F21" s="82">
        <f>SUM(F22:F26)</f>
        <v>0.36</v>
      </c>
      <c r="G21" s="82">
        <f>SUM(G22:G26)</f>
        <v>0.84000000000003183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23"/>
      <c r="F22" s="82"/>
      <c r="G22" s="82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23"/>
      <c r="F23" s="82"/>
      <c r="G23" s="82">
        <v>0.84000000000003183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23">
        <v>111</v>
      </c>
      <c r="F24" s="82">
        <v>0.36</v>
      </c>
      <c r="G24" s="82"/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23"/>
      <c r="F25" s="82"/>
      <c r="G25" s="82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23"/>
      <c r="F26" s="82"/>
      <c r="G26" s="82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23"/>
      <c r="F27" s="82">
        <f>SUM(F28:F37)</f>
        <v>14858.93</v>
      </c>
      <c r="G27" s="82">
        <f>SUM(G28:G37)</f>
        <v>22787.579999999994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23"/>
      <c r="F28" s="82"/>
      <c r="G28" s="82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23"/>
      <c r="F29" s="82"/>
      <c r="G29" s="82"/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23"/>
      <c r="F30" s="82"/>
      <c r="G30" s="82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23"/>
      <c r="F31" s="82"/>
      <c r="G31" s="82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23">
        <v>114</v>
      </c>
      <c r="F32" s="82">
        <v>8776.2799999999988</v>
      </c>
      <c r="G32" s="82">
        <v>10254.849999999999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23">
        <v>114</v>
      </c>
      <c r="F33" s="82">
        <v>1155.4700000000012</v>
      </c>
      <c r="G33" s="82">
        <v>6437.6699999999983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23"/>
      <c r="F34" s="82"/>
      <c r="G34" s="82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23">
        <v>114</v>
      </c>
      <c r="F35" s="82">
        <v>1669.2299999999987</v>
      </c>
      <c r="G35" s="82">
        <v>1986.0699999999988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23">
        <v>114</v>
      </c>
      <c r="F36" s="82">
        <v>3257.95</v>
      </c>
      <c r="G36" s="82">
        <v>4108.99</v>
      </c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23"/>
      <c r="F37" s="82"/>
      <c r="G37" s="82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23"/>
      <c r="F38" s="82"/>
      <c r="G38" s="82"/>
    </row>
    <row r="39" spans="1:7" s="12" customFormat="1" ht="12.75" customHeight="1">
      <c r="A39" s="30" t="s">
        <v>44</v>
      </c>
      <c r="B39" s="6" t="s">
        <v>128</v>
      </c>
      <c r="C39" s="6"/>
      <c r="D39" s="44"/>
      <c r="E39" s="23"/>
      <c r="F39" s="82"/>
      <c r="G39" s="82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23"/>
      <c r="F40" s="82"/>
      <c r="G40" s="82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23"/>
      <c r="F41" s="81">
        <f>SUM(F42,F48,F49,F56,F57)</f>
        <v>43234.509999999995</v>
      </c>
      <c r="G41" s="81">
        <f>SUM(G42,G48,G49,G56,G57)</f>
        <v>29373.82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23">
        <v>117</v>
      </c>
      <c r="F42" s="82">
        <f>SUM(F43:F47)</f>
        <v>14634.07</v>
      </c>
      <c r="G42" s="82">
        <f>SUM(G43:G47)</f>
        <v>3505.92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23"/>
      <c r="F43" s="82"/>
      <c r="G43" s="82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23"/>
      <c r="F44" s="82">
        <v>14634.07</v>
      </c>
      <c r="G44" s="82">
        <v>3505.92</v>
      </c>
    </row>
    <row r="45" spans="1:7" s="12" customFormat="1">
      <c r="A45" s="18" t="s">
        <v>13</v>
      </c>
      <c r="B45" s="26"/>
      <c r="C45" s="45" t="s">
        <v>117</v>
      </c>
      <c r="D45" s="46"/>
      <c r="E45" s="23"/>
      <c r="F45" s="82"/>
      <c r="G45" s="82"/>
    </row>
    <row r="46" spans="1:7" s="12" customFormat="1">
      <c r="A46" s="18" t="s">
        <v>15</v>
      </c>
      <c r="B46" s="26"/>
      <c r="C46" s="45" t="s">
        <v>122</v>
      </c>
      <c r="D46" s="46"/>
      <c r="E46" s="23"/>
      <c r="F46" s="82"/>
      <c r="G46" s="82"/>
    </row>
    <row r="47" spans="1:7" s="12" customFormat="1" ht="12.75" customHeight="1">
      <c r="A47" s="18" t="s">
        <v>92</v>
      </c>
      <c r="B47" s="32"/>
      <c r="C47" s="406" t="s">
        <v>103</v>
      </c>
      <c r="D47" s="407"/>
      <c r="E47" s="23"/>
      <c r="F47" s="82"/>
      <c r="G47" s="82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23">
        <v>118</v>
      </c>
      <c r="F48" s="82">
        <v>1317.5</v>
      </c>
      <c r="G48" s="82">
        <v>1393.49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23">
        <v>119</v>
      </c>
      <c r="F49" s="82">
        <f>SUM(F50:F55)</f>
        <v>25431.809999999998</v>
      </c>
      <c r="G49" s="82">
        <f>SUM(G50:G55)</f>
        <v>22910.21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23"/>
      <c r="F50" s="82"/>
      <c r="G50" s="82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23"/>
      <c r="F51" s="82"/>
      <c r="G51" s="82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23"/>
      <c r="F52" s="82"/>
      <c r="G52" s="82"/>
    </row>
    <row r="53" spans="1:7" s="12" customFormat="1" ht="12.75" customHeight="1">
      <c r="A53" s="18" t="s">
        <v>41</v>
      </c>
      <c r="B53" s="26"/>
      <c r="C53" s="406" t="s">
        <v>89</v>
      </c>
      <c r="D53" s="407"/>
      <c r="E53" s="23"/>
      <c r="F53" s="82"/>
      <c r="G53" s="82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23">
        <v>119</v>
      </c>
      <c r="F54" s="82">
        <v>24959.05</v>
      </c>
      <c r="G54" s="82">
        <v>22520.21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23">
        <v>119</v>
      </c>
      <c r="F55" s="82">
        <v>472.76</v>
      </c>
      <c r="G55" s="82">
        <v>390</v>
      </c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23"/>
      <c r="F56" s="82"/>
      <c r="G56" s="82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23">
        <v>120</v>
      </c>
      <c r="F57" s="82">
        <v>1851.13</v>
      </c>
      <c r="G57" s="82">
        <v>1564.2</v>
      </c>
    </row>
    <row r="58" spans="1:7" s="12" customFormat="1" ht="12.75" customHeight="1">
      <c r="A58" s="30"/>
      <c r="B58" s="20" t="s">
        <v>57</v>
      </c>
      <c r="C58" s="21"/>
      <c r="D58" s="22"/>
      <c r="E58" s="23"/>
      <c r="F58" s="82">
        <f>SUM(F20,F40,F41)</f>
        <v>58093.799999999996</v>
      </c>
      <c r="G58" s="82">
        <f>SUM(G20,G40,G41)</f>
        <v>52162.239999999991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23">
        <v>121</v>
      </c>
      <c r="F59" s="81">
        <f>SUM(F60:F63)</f>
        <v>33134.749999999993</v>
      </c>
      <c r="G59" s="81">
        <f>SUM(G60:G63)</f>
        <v>29642.02999999997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23">
        <v>121</v>
      </c>
      <c r="F60" s="82">
        <v>30407.239999999991</v>
      </c>
      <c r="G60" s="82">
        <v>27283.339999999967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23">
        <v>121</v>
      </c>
      <c r="F61" s="82">
        <v>100.53999999999996</v>
      </c>
      <c r="G61" s="82"/>
    </row>
    <row r="62" spans="1:7" s="12" customFormat="1" ht="12.75" customHeight="1">
      <c r="A62" s="30" t="s">
        <v>36</v>
      </c>
      <c r="B62" s="408" t="s">
        <v>104</v>
      </c>
      <c r="C62" s="409"/>
      <c r="D62" s="410"/>
      <c r="E62" s="23"/>
      <c r="F62" s="82"/>
      <c r="G62" s="82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23">
        <v>121</v>
      </c>
      <c r="F63" s="82">
        <v>2626.97</v>
      </c>
      <c r="G63" s="82">
        <v>2358.6900000000005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23">
        <v>122</v>
      </c>
      <c r="F64" s="81">
        <f>SUM(F65,F69)</f>
        <v>24959.050000000003</v>
      </c>
      <c r="G64" s="81">
        <f>SUM(G65,G69)</f>
        <v>22520.21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23"/>
      <c r="F65" s="82">
        <f>SUM(F66:F68)</f>
        <v>0</v>
      </c>
      <c r="G65" s="82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23"/>
      <c r="F66" s="82"/>
      <c r="G66" s="82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23"/>
      <c r="F67" s="82"/>
      <c r="G67" s="82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23"/>
      <c r="F68" s="82"/>
      <c r="G68" s="82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23">
        <v>122</v>
      </c>
      <c r="F69" s="82">
        <f>SUM(F70:F75,F78:F83)</f>
        <v>24959.050000000003</v>
      </c>
      <c r="G69" s="82">
        <f>SUM(G70:G75,G78:G83)</f>
        <v>22520.21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23"/>
      <c r="F70" s="82"/>
      <c r="G70" s="82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23"/>
      <c r="F71" s="82"/>
      <c r="G71" s="82"/>
    </row>
    <row r="72" spans="1:7" s="12" customFormat="1">
      <c r="A72" s="23" t="s">
        <v>22</v>
      </c>
      <c r="B72" s="39"/>
      <c r="C72" s="43" t="s">
        <v>99</v>
      </c>
      <c r="D72" s="49"/>
      <c r="E72" s="23"/>
      <c r="F72" s="82"/>
      <c r="G72" s="82"/>
    </row>
    <row r="73" spans="1:7" s="12" customFormat="1">
      <c r="A73" s="76" t="s">
        <v>24</v>
      </c>
      <c r="B73" s="50"/>
      <c r="C73" s="51" t="s">
        <v>84</v>
      </c>
      <c r="D73" s="52"/>
      <c r="E73" s="23"/>
      <c r="F73" s="82"/>
      <c r="G73" s="82"/>
    </row>
    <row r="74" spans="1:7" s="12" customFormat="1">
      <c r="A74" s="30" t="s">
        <v>26</v>
      </c>
      <c r="B74" s="24"/>
      <c r="C74" s="24" t="s">
        <v>85</v>
      </c>
      <c r="D74" s="25"/>
      <c r="E74" s="23"/>
      <c r="F74" s="82"/>
      <c r="G74" s="82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23"/>
      <c r="F75" s="82">
        <f>SUM(F76,F77)</f>
        <v>0</v>
      </c>
      <c r="G75" s="82">
        <f>SUM(G76,G77)</f>
        <v>0</v>
      </c>
    </row>
    <row r="76" spans="1:7" s="12" customFormat="1" ht="12.75" customHeight="1">
      <c r="A76" s="18" t="s">
        <v>125</v>
      </c>
      <c r="B76" s="26"/>
      <c r="C76" s="27"/>
      <c r="D76" s="46" t="s">
        <v>69</v>
      </c>
      <c r="E76" s="23"/>
      <c r="F76" s="82"/>
      <c r="G76" s="82"/>
    </row>
    <row r="77" spans="1:7" s="12" customFormat="1" ht="12.75" customHeight="1">
      <c r="A77" s="18" t="s">
        <v>126</v>
      </c>
      <c r="B77" s="26"/>
      <c r="C77" s="27"/>
      <c r="D77" s="46" t="s">
        <v>70</v>
      </c>
      <c r="E77" s="23"/>
      <c r="F77" s="82"/>
      <c r="G77" s="82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23"/>
      <c r="F78" s="82"/>
      <c r="G78" s="82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23"/>
      <c r="F79" s="82"/>
      <c r="G79" s="82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23"/>
      <c r="F80" s="82"/>
      <c r="G80" s="82"/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23"/>
      <c r="F81" s="82"/>
      <c r="G81" s="82"/>
    </row>
    <row r="82" spans="1:7" s="12" customFormat="1" ht="12.75" customHeight="1">
      <c r="A82" s="23" t="s">
        <v>124</v>
      </c>
      <c r="B82" s="26"/>
      <c r="C82" s="45" t="s">
        <v>91</v>
      </c>
      <c r="D82" s="46"/>
      <c r="E82" s="23"/>
      <c r="F82" s="82">
        <v>24959.050000000003</v>
      </c>
      <c r="G82" s="82">
        <v>22520.21</v>
      </c>
    </row>
    <row r="83" spans="1:7" s="12" customFormat="1" ht="12.75" customHeight="1">
      <c r="A83" s="23" t="s">
        <v>127</v>
      </c>
      <c r="B83" s="7"/>
      <c r="C83" s="43" t="s">
        <v>74</v>
      </c>
      <c r="D83" s="29"/>
      <c r="E83" s="23"/>
      <c r="F83" s="82"/>
      <c r="G83" s="82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23"/>
      <c r="F84" s="81">
        <f>SUM(F85,F86,F89,F90)</f>
        <v>0</v>
      </c>
      <c r="G84" s="81">
        <f>SUM(G85,G86,G89,G90)</f>
        <v>-1.1641532182693481E-10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23"/>
      <c r="F85" s="82"/>
      <c r="G85" s="82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23"/>
      <c r="F86" s="82">
        <f>SUM(F87,F88)</f>
        <v>0</v>
      </c>
      <c r="G86" s="82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23"/>
      <c r="F87" s="82"/>
      <c r="G87" s="82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23"/>
      <c r="F88" s="82"/>
      <c r="G88" s="82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23"/>
      <c r="F89" s="82"/>
      <c r="G89" s="82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23"/>
      <c r="F90" s="82">
        <f>SUM(F91,F92)</f>
        <v>0</v>
      </c>
      <c r="G90" s="82">
        <f>SUM(G91,G92)</f>
        <v>-1.1641532182693481E-10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23"/>
      <c r="F91" s="82"/>
      <c r="G91" s="82">
        <v>-1.1641532182693481E-10</v>
      </c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23"/>
      <c r="F92" s="82"/>
      <c r="G92" s="82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23"/>
      <c r="F93" s="81"/>
      <c r="G93" s="81"/>
    </row>
    <row r="94" spans="1:7" s="12" customFormat="1" ht="25.5" customHeight="1">
      <c r="A94" s="1"/>
      <c r="B94" s="411" t="s">
        <v>120</v>
      </c>
      <c r="C94" s="412"/>
      <c r="D94" s="407"/>
      <c r="E94" s="23"/>
      <c r="F94" s="83">
        <f>SUM(F59,F64,F84,F93)</f>
        <v>58093.799999999996</v>
      </c>
      <c r="G94" s="83">
        <f>SUM(G59,G64,G84,G93)</f>
        <v>52162.239999999852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414" t="s">
        <v>136</v>
      </c>
      <c r="B96" s="414"/>
      <c r="C96" s="414"/>
      <c r="D96" s="414"/>
      <c r="E96" s="85"/>
      <c r="F96" s="404" t="s">
        <v>137</v>
      </c>
      <c r="G96" s="404"/>
    </row>
    <row r="97" spans="1:8" s="12" customFormat="1" ht="12.75" customHeight="1">
      <c r="A97" s="413" t="s">
        <v>129</v>
      </c>
      <c r="B97" s="413"/>
      <c r="C97" s="413"/>
      <c r="D97" s="413"/>
      <c r="E97" s="42" t="s">
        <v>130</v>
      </c>
      <c r="F97" s="405" t="s">
        <v>111</v>
      </c>
      <c r="G97" s="405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403" t="s">
        <v>138</v>
      </c>
      <c r="B99" s="403"/>
      <c r="C99" s="403"/>
      <c r="D99" s="403"/>
      <c r="E99" s="86"/>
      <c r="F99" s="400" t="s">
        <v>139</v>
      </c>
      <c r="G99" s="400"/>
    </row>
    <row r="100" spans="1:8" s="12" customFormat="1" ht="12.75" customHeight="1">
      <c r="A100" s="402" t="s">
        <v>131</v>
      </c>
      <c r="B100" s="402"/>
      <c r="C100" s="402"/>
      <c r="D100" s="402"/>
      <c r="E100" s="61" t="s">
        <v>130</v>
      </c>
      <c r="F100" s="401" t="s">
        <v>111</v>
      </c>
      <c r="G100" s="401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84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82" fitToHeight="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workbookViewId="0">
      <selection activeCell="G16" sqref="G16"/>
    </sheetView>
  </sheetViews>
  <sheetFormatPr defaultRowHeight="12.75"/>
  <cols>
    <col min="1" max="1" width="5.5703125" style="282" customWidth="1"/>
    <col min="2" max="2" width="1.85546875" style="282" customWidth="1"/>
    <col min="3" max="3" width="64.140625" style="282" customWidth="1"/>
    <col min="4" max="5" width="15.7109375" style="282" customWidth="1"/>
    <col min="6" max="16384" width="9.140625" style="282"/>
  </cols>
  <sheetData>
    <row r="1" spans="1:5">
      <c r="C1" s="620"/>
      <c r="D1" s="620"/>
      <c r="E1" s="620"/>
    </row>
    <row r="2" spans="1:5" ht="14.25">
      <c r="A2" s="297"/>
      <c r="B2" s="297"/>
      <c r="C2" s="166" t="s">
        <v>553</v>
      </c>
      <c r="D2" s="298"/>
      <c r="E2" s="298"/>
    </row>
    <row r="3" spans="1:5" ht="14.25">
      <c r="A3" s="297"/>
      <c r="B3" s="299"/>
      <c r="C3" s="11" t="s">
        <v>554</v>
      </c>
      <c r="D3" s="209"/>
      <c r="E3" s="209"/>
    </row>
    <row r="4" spans="1:5" ht="14.25">
      <c r="A4" s="297"/>
      <c r="B4" s="297"/>
      <c r="C4" s="297"/>
      <c r="D4" s="297"/>
      <c r="E4" s="297"/>
    </row>
    <row r="5" spans="1:5" ht="14.25">
      <c r="A5" s="621" t="s">
        <v>555</v>
      </c>
      <c r="B5" s="621"/>
      <c r="C5" s="621"/>
      <c r="D5" s="621"/>
      <c r="E5" s="621"/>
    </row>
    <row r="6" spans="1:5" ht="14.25">
      <c r="A6" s="300"/>
      <c r="B6" s="300"/>
      <c r="C6" s="300"/>
      <c r="D6" s="300"/>
      <c r="E6" s="300"/>
    </row>
    <row r="7" spans="1:5" ht="14.25">
      <c r="A7" s="622" t="s">
        <v>569</v>
      </c>
      <c r="B7" s="622"/>
      <c r="C7" s="622"/>
      <c r="D7" s="622"/>
      <c r="E7" s="622"/>
    </row>
    <row r="8" spans="1:5" ht="14.25">
      <c r="A8" s="297"/>
      <c r="B8" s="297"/>
      <c r="C8" s="297"/>
      <c r="D8" s="297"/>
      <c r="E8" s="297"/>
    </row>
    <row r="9" spans="1:5" ht="71.25">
      <c r="A9" s="301" t="s">
        <v>2</v>
      </c>
      <c r="B9" s="623" t="s">
        <v>414</v>
      </c>
      <c r="C9" s="624"/>
      <c r="D9" s="301" t="s">
        <v>5</v>
      </c>
      <c r="E9" s="301" t="s">
        <v>6</v>
      </c>
    </row>
    <row r="10" spans="1:5" ht="15">
      <c r="A10" s="302">
        <v>1</v>
      </c>
      <c r="B10" s="625">
        <v>2</v>
      </c>
      <c r="C10" s="626"/>
      <c r="D10" s="302">
        <v>3</v>
      </c>
      <c r="E10" s="303">
        <v>4</v>
      </c>
    </row>
    <row r="11" spans="1:5" ht="14.25">
      <c r="A11" s="301" t="s">
        <v>253</v>
      </c>
      <c r="B11" s="617" t="s">
        <v>556</v>
      </c>
      <c r="C11" s="618"/>
      <c r="D11" s="187">
        <f>SUM(D12:D19)</f>
        <v>1317.5</v>
      </c>
      <c r="E11" s="187">
        <f>SUM(E12:E19)</f>
        <v>1393.49</v>
      </c>
    </row>
    <row r="12" spans="1:5" ht="15">
      <c r="A12" s="302" t="s">
        <v>416</v>
      </c>
      <c r="B12" s="304"/>
      <c r="C12" s="305" t="s">
        <v>557</v>
      </c>
      <c r="D12" s="306"/>
      <c r="E12" s="306"/>
    </row>
    <row r="13" spans="1:5" ht="30">
      <c r="A13" s="302" t="s">
        <v>418</v>
      </c>
      <c r="B13" s="304"/>
      <c r="C13" s="305" t="s">
        <v>558</v>
      </c>
      <c r="D13" s="306"/>
      <c r="E13" s="306"/>
    </row>
    <row r="14" spans="1:5" ht="15">
      <c r="A14" s="307" t="s">
        <v>420</v>
      </c>
      <c r="B14" s="304"/>
      <c r="C14" s="305" t="s">
        <v>559</v>
      </c>
      <c r="D14" s="306"/>
      <c r="E14" s="306"/>
    </row>
    <row r="15" spans="1:5" ht="15">
      <c r="A15" s="307" t="s">
        <v>422</v>
      </c>
      <c r="B15" s="308"/>
      <c r="C15" s="309" t="s">
        <v>560</v>
      </c>
      <c r="D15" s="306"/>
      <c r="E15" s="306"/>
    </row>
    <row r="16" spans="1:5" ht="15">
      <c r="A16" s="307" t="s">
        <v>424</v>
      </c>
      <c r="B16" s="304"/>
      <c r="C16" s="305" t="s">
        <v>561</v>
      </c>
      <c r="D16" s="306"/>
      <c r="E16" s="306"/>
    </row>
    <row r="17" spans="1:6" ht="15">
      <c r="A17" s="307" t="s">
        <v>426</v>
      </c>
      <c r="B17" s="304"/>
      <c r="C17" s="305" t="s">
        <v>562</v>
      </c>
      <c r="D17" s="310"/>
      <c r="E17" s="310"/>
    </row>
    <row r="18" spans="1:6" ht="30">
      <c r="A18" s="302" t="s">
        <v>428</v>
      </c>
      <c r="B18" s="304"/>
      <c r="C18" s="305" t="s">
        <v>563</v>
      </c>
      <c r="D18" s="310"/>
      <c r="E18" s="310"/>
    </row>
    <row r="19" spans="1:6" ht="15">
      <c r="A19" s="307" t="s">
        <v>564</v>
      </c>
      <c r="B19" s="304"/>
      <c r="C19" s="305" t="s">
        <v>565</v>
      </c>
      <c r="D19" s="306">
        <v>1317.5</v>
      </c>
      <c r="E19" s="306">
        <v>1393.49</v>
      </c>
    </row>
    <row r="20" spans="1:6" ht="15">
      <c r="A20" s="301" t="s">
        <v>255</v>
      </c>
      <c r="B20" s="617" t="s">
        <v>566</v>
      </c>
      <c r="C20" s="618"/>
      <c r="D20" s="310"/>
      <c r="E20" s="310"/>
    </row>
    <row r="21" spans="1:6" ht="14.25">
      <c r="A21" s="301" t="s">
        <v>258</v>
      </c>
      <c r="B21" s="617" t="s">
        <v>567</v>
      </c>
      <c r="C21" s="618"/>
      <c r="D21" s="187">
        <f>SUM(D11,D20)</f>
        <v>1317.5</v>
      </c>
      <c r="E21" s="187">
        <f>SUM(E11,E20)</f>
        <v>1393.49</v>
      </c>
    </row>
    <row r="22" spans="1:6">
      <c r="C22" s="619" t="s">
        <v>568</v>
      </c>
      <c r="D22" s="619"/>
      <c r="E22" s="619"/>
    </row>
    <row r="23" spans="1:6">
      <c r="C23" s="311"/>
      <c r="D23" s="311"/>
      <c r="E23" s="311"/>
    </row>
    <row r="24" spans="1:6">
      <c r="C24" s="311"/>
      <c r="D24" s="311"/>
      <c r="E24" s="311"/>
    </row>
    <row r="25" spans="1:6" ht="12.75" customHeight="1">
      <c r="A25" s="92"/>
      <c r="B25" s="92"/>
      <c r="C25" s="92"/>
      <c r="D25" s="92"/>
      <c r="E25" s="42"/>
      <c r="F25" s="92"/>
    </row>
  </sheetData>
  <mergeCells count="9">
    <mergeCell ref="B20:C20"/>
    <mergeCell ref="B21:C21"/>
    <mergeCell ref="C22:E22"/>
    <mergeCell ref="C1:E1"/>
    <mergeCell ref="A5:E5"/>
    <mergeCell ref="A7:E7"/>
    <mergeCell ref="B9:C9"/>
    <mergeCell ref="B10:C10"/>
    <mergeCell ref="B11:C1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F27" sqref="F27"/>
    </sheetView>
  </sheetViews>
  <sheetFormatPr defaultRowHeight="12.75"/>
  <cols>
    <col min="1" max="1" width="11.85546875" style="283" customWidth="1"/>
    <col min="2" max="2" width="1.85546875" style="283" customWidth="1"/>
    <col min="3" max="3" width="34.85546875" style="283" customWidth="1"/>
    <col min="4" max="4" width="12" style="283" customWidth="1"/>
    <col min="5" max="5" width="13.7109375" style="283" customWidth="1"/>
    <col min="6" max="6" width="12.85546875" style="283" customWidth="1"/>
    <col min="7" max="7" width="11.5703125" style="283" customWidth="1"/>
    <col min="8" max="8" width="13" style="283" customWidth="1"/>
    <col min="9" max="9" width="12.85546875" style="283" customWidth="1"/>
    <col min="10" max="10" width="4.85546875" style="283" customWidth="1"/>
    <col min="11" max="16384" width="9.140625" style="283"/>
  </cols>
  <sheetData>
    <row r="1" spans="1:9">
      <c r="F1" s="312"/>
    </row>
    <row r="2" spans="1:9">
      <c r="F2" s="473" t="s">
        <v>518</v>
      </c>
      <c r="G2" s="473"/>
      <c r="H2" s="473"/>
      <c r="I2" s="473"/>
    </row>
    <row r="3" spans="1:9">
      <c r="B3" s="172"/>
      <c r="F3" s="283" t="s">
        <v>570</v>
      </c>
    </row>
    <row r="5" spans="1:9" ht="15.75">
      <c r="A5" s="548" t="s">
        <v>571</v>
      </c>
      <c r="B5" s="548"/>
      <c r="C5" s="548"/>
      <c r="D5" s="548"/>
      <c r="E5" s="548"/>
      <c r="F5" s="548"/>
      <c r="G5" s="548"/>
      <c r="H5" s="548"/>
      <c r="I5" s="548"/>
    </row>
    <row r="6" spans="1:9" ht="15.75">
      <c r="A6" s="313"/>
      <c r="B6" s="313"/>
      <c r="C6" s="313"/>
      <c r="D6" s="313"/>
      <c r="E6" s="313"/>
      <c r="F6" s="313"/>
      <c r="G6" s="313"/>
      <c r="H6" s="313"/>
      <c r="I6" s="313"/>
    </row>
    <row r="7" spans="1:9" ht="15.75">
      <c r="A7" s="548" t="s">
        <v>572</v>
      </c>
      <c r="B7" s="548"/>
      <c r="C7" s="548"/>
      <c r="D7" s="548"/>
      <c r="E7" s="548"/>
      <c r="F7" s="548"/>
      <c r="G7" s="548"/>
      <c r="H7" s="548"/>
      <c r="I7" s="548"/>
    </row>
    <row r="9" spans="1:9">
      <c r="A9" s="627" t="s">
        <v>2</v>
      </c>
      <c r="B9" s="628" t="s">
        <v>414</v>
      </c>
      <c r="C9" s="629"/>
      <c r="D9" s="627" t="s">
        <v>5</v>
      </c>
      <c r="E9" s="627"/>
      <c r="F9" s="627"/>
      <c r="G9" s="627" t="s">
        <v>6</v>
      </c>
      <c r="H9" s="627"/>
      <c r="I9" s="627"/>
    </row>
    <row r="10" spans="1:9" ht="76.5">
      <c r="A10" s="627"/>
      <c r="B10" s="630"/>
      <c r="C10" s="631"/>
      <c r="D10" s="56" t="s">
        <v>522</v>
      </c>
      <c r="E10" s="56" t="s">
        <v>573</v>
      </c>
      <c r="F10" s="56" t="s">
        <v>574</v>
      </c>
      <c r="G10" s="56" t="s">
        <v>522</v>
      </c>
      <c r="H10" s="56" t="s">
        <v>573</v>
      </c>
      <c r="I10" s="56" t="s">
        <v>574</v>
      </c>
    </row>
    <row r="11" spans="1:9">
      <c r="A11" s="56">
        <v>1</v>
      </c>
      <c r="B11" s="632">
        <v>2</v>
      </c>
      <c r="C11" s="633"/>
      <c r="D11" s="56">
        <v>3</v>
      </c>
      <c r="E11" s="56">
        <v>4</v>
      </c>
      <c r="F11" s="56">
        <v>5</v>
      </c>
      <c r="G11" s="56">
        <v>6</v>
      </c>
      <c r="H11" s="56">
        <v>7</v>
      </c>
      <c r="I11" s="56">
        <v>8</v>
      </c>
    </row>
    <row r="12" spans="1:9">
      <c r="A12" s="3" t="s">
        <v>253</v>
      </c>
      <c r="B12" s="554" t="s">
        <v>575</v>
      </c>
      <c r="C12" s="634"/>
      <c r="D12" s="314">
        <f t="shared" ref="D12:I12" si="0">SUM(D13,D14,D17,D23,D24,D27)</f>
        <v>25431.809999999998</v>
      </c>
      <c r="E12" s="314">
        <f t="shared" si="0"/>
        <v>24986.35</v>
      </c>
      <c r="F12" s="314">
        <f t="shared" si="0"/>
        <v>0</v>
      </c>
      <c r="G12" s="314">
        <f t="shared" si="0"/>
        <v>22910.21</v>
      </c>
      <c r="H12" s="314">
        <f t="shared" si="0"/>
        <v>22553.079999999998</v>
      </c>
      <c r="I12" s="314">
        <f t="shared" si="0"/>
        <v>0</v>
      </c>
    </row>
    <row r="13" spans="1:9">
      <c r="A13" s="56" t="s">
        <v>576</v>
      </c>
      <c r="B13" s="635" t="s">
        <v>577</v>
      </c>
      <c r="C13" s="636"/>
      <c r="D13" s="315"/>
      <c r="E13" s="315"/>
      <c r="F13" s="187"/>
      <c r="G13" s="315"/>
      <c r="H13" s="315"/>
      <c r="I13" s="187"/>
    </row>
    <row r="14" spans="1:9">
      <c r="A14" s="56" t="s">
        <v>418</v>
      </c>
      <c r="B14" s="411" t="s">
        <v>578</v>
      </c>
      <c r="C14" s="561"/>
      <c r="D14" s="314">
        <f t="shared" ref="D14:I14" si="1">SUM(D15:D16)</f>
        <v>0</v>
      </c>
      <c r="E14" s="314">
        <f t="shared" si="1"/>
        <v>0</v>
      </c>
      <c r="F14" s="314">
        <f t="shared" si="1"/>
        <v>0</v>
      </c>
      <c r="G14" s="314">
        <f t="shared" si="1"/>
        <v>0</v>
      </c>
      <c r="H14" s="314">
        <f t="shared" si="1"/>
        <v>0</v>
      </c>
      <c r="I14" s="314">
        <f t="shared" si="1"/>
        <v>0</v>
      </c>
    </row>
    <row r="15" spans="1:9">
      <c r="A15" s="56" t="s">
        <v>579</v>
      </c>
      <c r="B15" s="18"/>
      <c r="C15" s="234" t="s">
        <v>580</v>
      </c>
      <c r="D15" s="315"/>
      <c r="E15" s="315"/>
      <c r="F15" s="316"/>
      <c r="G15" s="315"/>
      <c r="H15" s="315"/>
      <c r="I15" s="316"/>
    </row>
    <row r="16" spans="1:9">
      <c r="A16" s="56" t="s">
        <v>581</v>
      </c>
      <c r="B16" s="18"/>
      <c r="C16" s="234" t="s">
        <v>582</v>
      </c>
      <c r="D16" s="315"/>
      <c r="E16" s="315"/>
      <c r="F16" s="316"/>
      <c r="G16" s="315"/>
      <c r="H16" s="315"/>
      <c r="I16" s="316"/>
    </row>
    <row r="17" spans="1:9">
      <c r="A17" s="56" t="s">
        <v>420</v>
      </c>
      <c r="B17" s="411" t="s">
        <v>583</v>
      </c>
      <c r="C17" s="561"/>
      <c r="D17" s="187">
        <f t="shared" ref="D17:I17" si="2">SUM(D18:D22)</f>
        <v>0</v>
      </c>
      <c r="E17" s="187">
        <f t="shared" si="2"/>
        <v>0</v>
      </c>
      <c r="F17" s="187">
        <f t="shared" si="2"/>
        <v>0</v>
      </c>
      <c r="G17" s="187">
        <f t="shared" si="2"/>
        <v>0</v>
      </c>
      <c r="H17" s="187">
        <f t="shared" si="2"/>
        <v>0</v>
      </c>
      <c r="I17" s="187">
        <f t="shared" si="2"/>
        <v>0</v>
      </c>
    </row>
    <row r="18" spans="1:9">
      <c r="A18" s="56" t="s">
        <v>584</v>
      </c>
      <c r="B18" s="18"/>
      <c r="C18" s="234" t="s">
        <v>585</v>
      </c>
      <c r="D18" s="315"/>
      <c r="E18" s="315"/>
      <c r="F18" s="316"/>
      <c r="G18" s="315"/>
      <c r="H18" s="315"/>
      <c r="I18" s="316"/>
    </row>
    <row r="19" spans="1:9">
      <c r="A19" s="56" t="s">
        <v>586</v>
      </c>
      <c r="B19" s="18"/>
      <c r="C19" s="234" t="s">
        <v>587</v>
      </c>
      <c r="D19" s="315"/>
      <c r="E19" s="315"/>
      <c r="F19" s="316"/>
      <c r="G19" s="315"/>
      <c r="H19" s="315"/>
      <c r="I19" s="316"/>
    </row>
    <row r="20" spans="1:9">
      <c r="A20" s="56" t="s">
        <v>588</v>
      </c>
      <c r="B20" s="18"/>
      <c r="C20" s="234" t="s">
        <v>589</v>
      </c>
      <c r="D20" s="315"/>
      <c r="E20" s="315"/>
      <c r="F20" s="316"/>
      <c r="G20" s="315"/>
      <c r="H20" s="315"/>
      <c r="I20" s="316"/>
    </row>
    <row r="21" spans="1:9">
      <c r="A21" s="56" t="s">
        <v>590</v>
      </c>
      <c r="B21" s="18"/>
      <c r="C21" s="234" t="s">
        <v>591</v>
      </c>
      <c r="D21" s="315"/>
      <c r="E21" s="315"/>
      <c r="F21" s="316"/>
      <c r="G21" s="315"/>
      <c r="H21" s="315"/>
      <c r="I21" s="316"/>
    </row>
    <row r="22" spans="1:9">
      <c r="A22" s="56" t="s">
        <v>592</v>
      </c>
      <c r="B22" s="18"/>
      <c r="C22" s="234" t="s">
        <v>429</v>
      </c>
      <c r="D22" s="315"/>
      <c r="E22" s="315"/>
      <c r="F22" s="316"/>
      <c r="G22" s="315"/>
      <c r="H22" s="315"/>
      <c r="I22" s="316"/>
    </row>
    <row r="23" spans="1:9">
      <c r="A23" s="56" t="s">
        <v>422</v>
      </c>
      <c r="B23" s="411" t="s">
        <v>593</v>
      </c>
      <c r="C23" s="561"/>
      <c r="D23" s="315"/>
      <c r="E23" s="315"/>
      <c r="F23" s="317"/>
      <c r="G23" s="315"/>
      <c r="H23" s="315"/>
      <c r="I23" s="317"/>
    </row>
    <row r="24" spans="1:9">
      <c r="A24" s="56" t="s">
        <v>424</v>
      </c>
      <c r="B24" s="411" t="s">
        <v>83</v>
      </c>
      <c r="C24" s="561"/>
      <c r="D24" s="187">
        <f t="shared" ref="D24:I24" si="3">SUM(D25:D26)</f>
        <v>24959.05</v>
      </c>
      <c r="E24" s="187">
        <f t="shared" si="3"/>
        <v>24959.05</v>
      </c>
      <c r="F24" s="187">
        <f t="shared" si="3"/>
        <v>0</v>
      </c>
      <c r="G24" s="187">
        <f t="shared" si="3"/>
        <v>22520.21</v>
      </c>
      <c r="H24" s="187">
        <f t="shared" si="3"/>
        <v>22520.21</v>
      </c>
      <c r="I24" s="187">
        <f t="shared" si="3"/>
        <v>0</v>
      </c>
    </row>
    <row r="25" spans="1:9">
      <c r="A25" s="56" t="s">
        <v>594</v>
      </c>
      <c r="B25" s="18"/>
      <c r="C25" s="234" t="s">
        <v>595</v>
      </c>
      <c r="D25" s="315"/>
      <c r="E25" s="315"/>
      <c r="F25" s="316"/>
      <c r="G25" s="315"/>
      <c r="H25" s="315"/>
      <c r="I25" s="316"/>
    </row>
    <row r="26" spans="1:9">
      <c r="A26" s="56" t="s">
        <v>596</v>
      </c>
      <c r="B26" s="18"/>
      <c r="C26" s="234" t="s">
        <v>429</v>
      </c>
      <c r="D26" s="315">
        <v>24959.05</v>
      </c>
      <c r="E26" s="315">
        <v>24959.05</v>
      </c>
      <c r="F26" s="316"/>
      <c r="G26" s="315">
        <v>22520.21</v>
      </c>
      <c r="H26" s="315">
        <v>22520.21</v>
      </c>
      <c r="I26" s="316"/>
    </row>
    <row r="27" spans="1:9">
      <c r="A27" s="56" t="s">
        <v>426</v>
      </c>
      <c r="B27" s="411" t="s">
        <v>53</v>
      </c>
      <c r="C27" s="561"/>
      <c r="D27" s="315">
        <v>472.76</v>
      </c>
      <c r="E27" s="315">
        <v>27.3</v>
      </c>
      <c r="F27" s="317"/>
      <c r="G27" s="315">
        <v>390</v>
      </c>
      <c r="H27" s="315">
        <v>32.869999999999997</v>
      </c>
      <c r="I27" s="317"/>
    </row>
    <row r="28" spans="1:9">
      <c r="A28" s="3" t="s">
        <v>255</v>
      </c>
      <c r="B28" s="554" t="s">
        <v>597</v>
      </c>
      <c r="C28" s="555"/>
      <c r="D28" s="317"/>
      <c r="E28" s="317"/>
      <c r="F28" s="317"/>
      <c r="G28" s="315"/>
      <c r="H28" s="317"/>
      <c r="I28" s="317"/>
    </row>
    <row r="29" spans="1:9">
      <c r="A29" s="3" t="s">
        <v>258</v>
      </c>
      <c r="B29" s="570" t="s">
        <v>598</v>
      </c>
      <c r="C29" s="570"/>
      <c r="D29" s="318">
        <f t="shared" ref="D29:I29" si="4">SUM(D12)-SUM(D28)</f>
        <v>25431.809999999998</v>
      </c>
      <c r="E29" s="318">
        <f t="shared" si="4"/>
        <v>24986.35</v>
      </c>
      <c r="F29" s="318">
        <f t="shared" si="4"/>
        <v>0</v>
      </c>
      <c r="G29" s="318">
        <f>SUM(G12)+SUM(G28)</f>
        <v>22910.21</v>
      </c>
      <c r="H29" s="318">
        <f t="shared" si="4"/>
        <v>22553.079999999998</v>
      </c>
      <c r="I29" s="318">
        <f t="shared" si="4"/>
        <v>0</v>
      </c>
    </row>
    <row r="30" spans="1:9" ht="12.75" customHeight="1">
      <c r="A30" s="294"/>
      <c r="B30" s="295"/>
      <c r="C30" s="295"/>
      <c r="D30" s="296"/>
      <c r="E30" s="296"/>
      <c r="F30" s="296"/>
      <c r="G30" s="296"/>
      <c r="H30" s="296"/>
      <c r="I30" s="296"/>
    </row>
    <row r="31" spans="1:9">
      <c r="C31" s="637" t="s">
        <v>568</v>
      </c>
      <c r="D31" s="637"/>
      <c r="E31" s="637"/>
      <c r="F31" s="637"/>
      <c r="G31" s="637"/>
      <c r="H31" s="637"/>
    </row>
    <row r="32" spans="1:9" s="91" customFormat="1">
      <c r="A32" s="319"/>
      <c r="B32" s="319"/>
      <c r="C32" s="320"/>
      <c r="D32" s="320"/>
      <c r="E32" s="320"/>
      <c r="F32" s="320"/>
      <c r="G32" s="320"/>
      <c r="H32" s="320"/>
      <c r="I32" s="319"/>
    </row>
    <row r="33" spans="1:10" s="91" customFormat="1">
      <c r="A33" s="319"/>
      <c r="B33" s="319"/>
      <c r="C33" s="320"/>
      <c r="D33" s="320"/>
      <c r="E33" s="320"/>
      <c r="F33" s="320"/>
      <c r="G33" s="320"/>
      <c r="H33" s="320"/>
      <c r="I33" s="319"/>
    </row>
    <row r="34" spans="1:10" s="91" customFormat="1" ht="12.75" customHeight="1">
      <c r="A34" s="92"/>
      <c r="B34" s="92"/>
      <c r="C34" s="92"/>
      <c r="D34" s="92"/>
      <c r="E34" s="42"/>
      <c r="F34" s="92"/>
      <c r="G34" s="92"/>
      <c r="H34" s="84"/>
      <c r="I34" s="92"/>
      <c r="J34" s="92"/>
    </row>
  </sheetData>
  <mergeCells count="18">
    <mergeCell ref="B24:C24"/>
    <mergeCell ref="B27:C27"/>
    <mergeCell ref="B28:C28"/>
    <mergeCell ref="B29:C29"/>
    <mergeCell ref="C31:H31"/>
    <mergeCell ref="B23:C23"/>
    <mergeCell ref="F2:I2"/>
    <mergeCell ref="A5:I5"/>
    <mergeCell ref="A7:I7"/>
    <mergeCell ref="A9:A10"/>
    <mergeCell ref="B9:C10"/>
    <mergeCell ref="D9:F9"/>
    <mergeCell ref="G9:I9"/>
    <mergeCell ref="B11:C11"/>
    <mergeCell ref="B12:C12"/>
    <mergeCell ref="B13:C13"/>
    <mergeCell ref="B14:C14"/>
    <mergeCell ref="B17:C17"/>
  </mergeCells>
  <pageMargins left="0.7" right="0.7" top="0.75" bottom="0.75" header="0.3" footer="0.3"/>
  <pageSetup paperSize="9" scale="69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XFD1048576"/>
    </sheetView>
  </sheetViews>
  <sheetFormatPr defaultRowHeight="12.75"/>
  <cols>
    <col min="1" max="1" width="4" style="321" customWidth="1"/>
    <col min="2" max="2" width="26.85546875" style="321" customWidth="1"/>
    <col min="3" max="4" width="25.5703125" style="321" customWidth="1"/>
    <col min="5" max="256" width="9.140625" style="321"/>
    <col min="257" max="257" width="4" style="321" customWidth="1"/>
    <col min="258" max="258" width="26.85546875" style="321" customWidth="1"/>
    <col min="259" max="260" width="25.5703125" style="321" customWidth="1"/>
    <col min="261" max="512" width="9.140625" style="321"/>
    <col min="513" max="513" width="4" style="321" customWidth="1"/>
    <col min="514" max="514" width="26.85546875" style="321" customWidth="1"/>
    <col min="515" max="516" width="25.5703125" style="321" customWidth="1"/>
    <col min="517" max="768" width="9.140625" style="321"/>
    <col min="769" max="769" width="4" style="321" customWidth="1"/>
    <col min="770" max="770" width="26.85546875" style="321" customWidth="1"/>
    <col min="771" max="772" width="25.5703125" style="321" customWidth="1"/>
    <col min="773" max="1024" width="9.140625" style="321"/>
    <col min="1025" max="1025" width="4" style="321" customWidth="1"/>
    <col min="1026" max="1026" width="26.85546875" style="321" customWidth="1"/>
    <col min="1027" max="1028" width="25.5703125" style="321" customWidth="1"/>
    <col min="1029" max="1280" width="9.140625" style="321"/>
    <col min="1281" max="1281" width="4" style="321" customWidth="1"/>
    <col min="1282" max="1282" width="26.85546875" style="321" customWidth="1"/>
    <col min="1283" max="1284" width="25.5703125" style="321" customWidth="1"/>
    <col min="1285" max="1536" width="9.140625" style="321"/>
    <col min="1537" max="1537" width="4" style="321" customWidth="1"/>
    <col min="1538" max="1538" width="26.85546875" style="321" customWidth="1"/>
    <col min="1539" max="1540" width="25.5703125" style="321" customWidth="1"/>
    <col min="1541" max="1792" width="9.140625" style="321"/>
    <col min="1793" max="1793" width="4" style="321" customWidth="1"/>
    <col min="1794" max="1794" width="26.85546875" style="321" customWidth="1"/>
    <col min="1795" max="1796" width="25.5703125" style="321" customWidth="1"/>
    <col min="1797" max="2048" width="9.140625" style="321"/>
    <col min="2049" max="2049" width="4" style="321" customWidth="1"/>
    <col min="2050" max="2050" width="26.85546875" style="321" customWidth="1"/>
    <col min="2051" max="2052" width="25.5703125" style="321" customWidth="1"/>
    <col min="2053" max="2304" width="9.140625" style="321"/>
    <col min="2305" max="2305" width="4" style="321" customWidth="1"/>
    <col min="2306" max="2306" width="26.85546875" style="321" customWidth="1"/>
    <col min="2307" max="2308" width="25.5703125" style="321" customWidth="1"/>
    <col min="2309" max="2560" width="9.140625" style="321"/>
    <col min="2561" max="2561" width="4" style="321" customWidth="1"/>
    <col min="2562" max="2562" width="26.85546875" style="321" customWidth="1"/>
    <col min="2563" max="2564" width="25.5703125" style="321" customWidth="1"/>
    <col min="2565" max="2816" width="9.140625" style="321"/>
    <col min="2817" max="2817" width="4" style="321" customWidth="1"/>
    <col min="2818" max="2818" width="26.85546875" style="321" customWidth="1"/>
    <col min="2819" max="2820" width="25.5703125" style="321" customWidth="1"/>
    <col min="2821" max="3072" width="9.140625" style="321"/>
    <col min="3073" max="3073" width="4" style="321" customWidth="1"/>
    <col min="3074" max="3074" width="26.85546875" style="321" customWidth="1"/>
    <col min="3075" max="3076" width="25.5703125" style="321" customWidth="1"/>
    <col min="3077" max="3328" width="9.140625" style="321"/>
    <col min="3329" max="3329" width="4" style="321" customWidth="1"/>
    <col min="3330" max="3330" width="26.85546875" style="321" customWidth="1"/>
    <col min="3331" max="3332" width="25.5703125" style="321" customWidth="1"/>
    <col min="3333" max="3584" width="9.140625" style="321"/>
    <col min="3585" max="3585" width="4" style="321" customWidth="1"/>
    <col min="3586" max="3586" width="26.85546875" style="321" customWidth="1"/>
    <col min="3587" max="3588" width="25.5703125" style="321" customWidth="1"/>
    <col min="3589" max="3840" width="9.140625" style="321"/>
    <col min="3841" max="3841" width="4" style="321" customWidth="1"/>
    <col min="3842" max="3842" width="26.85546875" style="321" customWidth="1"/>
    <col min="3843" max="3844" width="25.5703125" style="321" customWidth="1"/>
    <col min="3845" max="4096" width="9.140625" style="321"/>
    <col min="4097" max="4097" width="4" style="321" customWidth="1"/>
    <col min="4098" max="4098" width="26.85546875" style="321" customWidth="1"/>
    <col min="4099" max="4100" width="25.5703125" style="321" customWidth="1"/>
    <col min="4101" max="4352" width="9.140625" style="321"/>
    <col min="4353" max="4353" width="4" style="321" customWidth="1"/>
    <col min="4354" max="4354" width="26.85546875" style="321" customWidth="1"/>
    <col min="4355" max="4356" width="25.5703125" style="321" customWidth="1"/>
    <col min="4357" max="4608" width="9.140625" style="321"/>
    <col min="4609" max="4609" width="4" style="321" customWidth="1"/>
    <col min="4610" max="4610" width="26.85546875" style="321" customWidth="1"/>
    <col min="4611" max="4612" width="25.5703125" style="321" customWidth="1"/>
    <col min="4613" max="4864" width="9.140625" style="321"/>
    <col min="4865" max="4865" width="4" style="321" customWidth="1"/>
    <col min="4866" max="4866" width="26.85546875" style="321" customWidth="1"/>
    <col min="4867" max="4868" width="25.5703125" style="321" customWidth="1"/>
    <col min="4869" max="5120" width="9.140625" style="321"/>
    <col min="5121" max="5121" width="4" style="321" customWidth="1"/>
    <col min="5122" max="5122" width="26.85546875" style="321" customWidth="1"/>
    <col min="5123" max="5124" width="25.5703125" style="321" customWidth="1"/>
    <col min="5125" max="5376" width="9.140625" style="321"/>
    <col min="5377" max="5377" width="4" style="321" customWidth="1"/>
    <col min="5378" max="5378" width="26.85546875" style="321" customWidth="1"/>
    <col min="5379" max="5380" width="25.5703125" style="321" customWidth="1"/>
    <col min="5381" max="5632" width="9.140625" style="321"/>
    <col min="5633" max="5633" width="4" style="321" customWidth="1"/>
    <col min="5634" max="5634" width="26.85546875" style="321" customWidth="1"/>
    <col min="5635" max="5636" width="25.5703125" style="321" customWidth="1"/>
    <col min="5637" max="5888" width="9.140625" style="321"/>
    <col min="5889" max="5889" width="4" style="321" customWidth="1"/>
    <col min="5890" max="5890" width="26.85546875" style="321" customWidth="1"/>
    <col min="5891" max="5892" width="25.5703125" style="321" customWidth="1"/>
    <col min="5893" max="6144" width="9.140625" style="321"/>
    <col min="6145" max="6145" width="4" style="321" customWidth="1"/>
    <col min="6146" max="6146" width="26.85546875" style="321" customWidth="1"/>
    <col min="6147" max="6148" width="25.5703125" style="321" customWidth="1"/>
    <col min="6149" max="6400" width="9.140625" style="321"/>
    <col min="6401" max="6401" width="4" style="321" customWidth="1"/>
    <col min="6402" max="6402" width="26.85546875" style="321" customWidth="1"/>
    <col min="6403" max="6404" width="25.5703125" style="321" customWidth="1"/>
    <col min="6405" max="6656" width="9.140625" style="321"/>
    <col min="6657" max="6657" width="4" style="321" customWidth="1"/>
    <col min="6658" max="6658" width="26.85546875" style="321" customWidth="1"/>
    <col min="6659" max="6660" width="25.5703125" style="321" customWidth="1"/>
    <col min="6661" max="6912" width="9.140625" style="321"/>
    <col min="6913" max="6913" width="4" style="321" customWidth="1"/>
    <col min="6914" max="6914" width="26.85546875" style="321" customWidth="1"/>
    <col min="6915" max="6916" width="25.5703125" style="321" customWidth="1"/>
    <col min="6917" max="7168" width="9.140625" style="321"/>
    <col min="7169" max="7169" width="4" style="321" customWidth="1"/>
    <col min="7170" max="7170" width="26.85546875" style="321" customWidth="1"/>
    <col min="7171" max="7172" width="25.5703125" style="321" customWidth="1"/>
    <col min="7173" max="7424" width="9.140625" style="321"/>
    <col min="7425" max="7425" width="4" style="321" customWidth="1"/>
    <col min="7426" max="7426" width="26.85546875" style="321" customWidth="1"/>
    <col min="7427" max="7428" width="25.5703125" style="321" customWidth="1"/>
    <col min="7429" max="7680" width="9.140625" style="321"/>
    <col min="7681" max="7681" width="4" style="321" customWidth="1"/>
    <col min="7682" max="7682" width="26.85546875" style="321" customWidth="1"/>
    <col min="7683" max="7684" width="25.5703125" style="321" customWidth="1"/>
    <col min="7685" max="7936" width="9.140625" style="321"/>
    <col min="7937" max="7937" width="4" style="321" customWidth="1"/>
    <col min="7938" max="7938" width="26.85546875" style="321" customWidth="1"/>
    <col min="7939" max="7940" width="25.5703125" style="321" customWidth="1"/>
    <col min="7941" max="8192" width="9.140625" style="321"/>
    <col min="8193" max="8193" width="4" style="321" customWidth="1"/>
    <col min="8194" max="8194" width="26.85546875" style="321" customWidth="1"/>
    <col min="8195" max="8196" width="25.5703125" style="321" customWidth="1"/>
    <col min="8197" max="8448" width="9.140625" style="321"/>
    <col min="8449" max="8449" width="4" style="321" customWidth="1"/>
    <col min="8450" max="8450" width="26.85546875" style="321" customWidth="1"/>
    <col min="8451" max="8452" width="25.5703125" style="321" customWidth="1"/>
    <col min="8453" max="8704" width="9.140625" style="321"/>
    <col min="8705" max="8705" width="4" style="321" customWidth="1"/>
    <col min="8706" max="8706" width="26.85546875" style="321" customWidth="1"/>
    <col min="8707" max="8708" width="25.5703125" style="321" customWidth="1"/>
    <col min="8709" max="8960" width="9.140625" style="321"/>
    <col min="8961" max="8961" width="4" style="321" customWidth="1"/>
    <col min="8962" max="8962" width="26.85546875" style="321" customWidth="1"/>
    <col min="8963" max="8964" width="25.5703125" style="321" customWidth="1"/>
    <col min="8965" max="9216" width="9.140625" style="321"/>
    <col min="9217" max="9217" width="4" style="321" customWidth="1"/>
    <col min="9218" max="9218" width="26.85546875" style="321" customWidth="1"/>
    <col min="9219" max="9220" width="25.5703125" style="321" customWidth="1"/>
    <col min="9221" max="9472" width="9.140625" style="321"/>
    <col min="9473" max="9473" width="4" style="321" customWidth="1"/>
    <col min="9474" max="9474" width="26.85546875" style="321" customWidth="1"/>
    <col min="9475" max="9476" width="25.5703125" style="321" customWidth="1"/>
    <col min="9477" max="9728" width="9.140625" style="321"/>
    <col min="9729" max="9729" width="4" style="321" customWidth="1"/>
    <col min="9730" max="9730" width="26.85546875" style="321" customWidth="1"/>
    <col min="9731" max="9732" width="25.5703125" style="321" customWidth="1"/>
    <col min="9733" max="9984" width="9.140625" style="321"/>
    <col min="9985" max="9985" width="4" style="321" customWidth="1"/>
    <col min="9986" max="9986" width="26.85546875" style="321" customWidth="1"/>
    <col min="9987" max="9988" width="25.5703125" style="321" customWidth="1"/>
    <col min="9989" max="10240" width="9.140625" style="321"/>
    <col min="10241" max="10241" width="4" style="321" customWidth="1"/>
    <col min="10242" max="10242" width="26.85546875" style="321" customWidth="1"/>
    <col min="10243" max="10244" width="25.5703125" style="321" customWidth="1"/>
    <col min="10245" max="10496" width="9.140625" style="321"/>
    <col min="10497" max="10497" width="4" style="321" customWidth="1"/>
    <col min="10498" max="10498" width="26.85546875" style="321" customWidth="1"/>
    <col min="10499" max="10500" width="25.5703125" style="321" customWidth="1"/>
    <col min="10501" max="10752" width="9.140625" style="321"/>
    <col min="10753" max="10753" width="4" style="321" customWidth="1"/>
    <col min="10754" max="10754" width="26.85546875" style="321" customWidth="1"/>
    <col min="10755" max="10756" width="25.5703125" style="321" customWidth="1"/>
    <col min="10757" max="11008" width="9.140625" style="321"/>
    <col min="11009" max="11009" width="4" style="321" customWidth="1"/>
    <col min="11010" max="11010" width="26.85546875" style="321" customWidth="1"/>
    <col min="11011" max="11012" width="25.5703125" style="321" customWidth="1"/>
    <col min="11013" max="11264" width="9.140625" style="321"/>
    <col min="11265" max="11265" width="4" style="321" customWidth="1"/>
    <col min="11266" max="11266" width="26.85546875" style="321" customWidth="1"/>
    <col min="11267" max="11268" width="25.5703125" style="321" customWidth="1"/>
    <col min="11269" max="11520" width="9.140625" style="321"/>
    <col min="11521" max="11521" width="4" style="321" customWidth="1"/>
    <col min="11522" max="11522" width="26.85546875" style="321" customWidth="1"/>
    <col min="11523" max="11524" width="25.5703125" style="321" customWidth="1"/>
    <col min="11525" max="11776" width="9.140625" style="321"/>
    <col min="11777" max="11777" width="4" style="321" customWidth="1"/>
    <col min="11778" max="11778" width="26.85546875" style="321" customWidth="1"/>
    <col min="11779" max="11780" width="25.5703125" style="321" customWidth="1"/>
    <col min="11781" max="12032" width="9.140625" style="321"/>
    <col min="12033" max="12033" width="4" style="321" customWidth="1"/>
    <col min="12034" max="12034" width="26.85546875" style="321" customWidth="1"/>
    <col min="12035" max="12036" width="25.5703125" style="321" customWidth="1"/>
    <col min="12037" max="12288" width="9.140625" style="321"/>
    <col min="12289" max="12289" width="4" style="321" customWidth="1"/>
    <col min="12290" max="12290" width="26.85546875" style="321" customWidth="1"/>
    <col min="12291" max="12292" width="25.5703125" style="321" customWidth="1"/>
    <col min="12293" max="12544" width="9.140625" style="321"/>
    <col min="12545" max="12545" width="4" style="321" customWidth="1"/>
    <col min="12546" max="12546" width="26.85546875" style="321" customWidth="1"/>
    <col min="12547" max="12548" width="25.5703125" style="321" customWidth="1"/>
    <col min="12549" max="12800" width="9.140625" style="321"/>
    <col min="12801" max="12801" width="4" style="321" customWidth="1"/>
    <col min="12802" max="12802" width="26.85546875" style="321" customWidth="1"/>
    <col min="12803" max="12804" width="25.5703125" style="321" customWidth="1"/>
    <col min="12805" max="13056" width="9.140625" style="321"/>
    <col min="13057" max="13057" width="4" style="321" customWidth="1"/>
    <col min="13058" max="13058" width="26.85546875" style="321" customWidth="1"/>
    <col min="13059" max="13060" width="25.5703125" style="321" customWidth="1"/>
    <col min="13061" max="13312" width="9.140625" style="321"/>
    <col min="13313" max="13313" width="4" style="321" customWidth="1"/>
    <col min="13314" max="13314" width="26.85546875" style="321" customWidth="1"/>
    <col min="13315" max="13316" width="25.5703125" style="321" customWidth="1"/>
    <col min="13317" max="13568" width="9.140625" style="321"/>
    <col min="13569" max="13569" width="4" style="321" customWidth="1"/>
    <col min="13570" max="13570" width="26.85546875" style="321" customWidth="1"/>
    <col min="13571" max="13572" width="25.5703125" style="321" customWidth="1"/>
    <col min="13573" max="13824" width="9.140625" style="321"/>
    <col min="13825" max="13825" width="4" style="321" customWidth="1"/>
    <col min="13826" max="13826" width="26.85546875" style="321" customWidth="1"/>
    <col min="13827" max="13828" width="25.5703125" style="321" customWidth="1"/>
    <col min="13829" max="14080" width="9.140625" style="321"/>
    <col min="14081" max="14081" width="4" style="321" customWidth="1"/>
    <col min="14082" max="14082" width="26.85546875" style="321" customWidth="1"/>
    <col min="14083" max="14084" width="25.5703125" style="321" customWidth="1"/>
    <col min="14085" max="14336" width="9.140625" style="321"/>
    <col min="14337" max="14337" width="4" style="321" customWidth="1"/>
    <col min="14338" max="14338" width="26.85546875" style="321" customWidth="1"/>
    <col min="14339" max="14340" width="25.5703125" style="321" customWidth="1"/>
    <col min="14341" max="14592" width="9.140625" style="321"/>
    <col min="14593" max="14593" width="4" style="321" customWidth="1"/>
    <col min="14594" max="14594" width="26.85546875" style="321" customWidth="1"/>
    <col min="14595" max="14596" width="25.5703125" style="321" customWidth="1"/>
    <col min="14597" max="14848" width="9.140625" style="321"/>
    <col min="14849" max="14849" width="4" style="321" customWidth="1"/>
    <col min="14850" max="14850" width="26.85546875" style="321" customWidth="1"/>
    <col min="14851" max="14852" width="25.5703125" style="321" customWidth="1"/>
    <col min="14853" max="15104" width="9.140625" style="321"/>
    <col min="15105" max="15105" width="4" style="321" customWidth="1"/>
    <col min="15106" max="15106" width="26.85546875" style="321" customWidth="1"/>
    <col min="15107" max="15108" width="25.5703125" style="321" customWidth="1"/>
    <col min="15109" max="15360" width="9.140625" style="321"/>
    <col min="15361" max="15361" width="4" style="321" customWidth="1"/>
    <col min="15362" max="15362" width="26.85546875" style="321" customWidth="1"/>
    <col min="15363" max="15364" width="25.5703125" style="321" customWidth="1"/>
    <col min="15365" max="15616" width="9.140625" style="321"/>
    <col min="15617" max="15617" width="4" style="321" customWidth="1"/>
    <col min="15618" max="15618" width="26.85546875" style="321" customWidth="1"/>
    <col min="15619" max="15620" width="25.5703125" style="321" customWidth="1"/>
    <col min="15621" max="15872" width="9.140625" style="321"/>
    <col min="15873" max="15873" width="4" style="321" customWidth="1"/>
    <col min="15874" max="15874" width="26.85546875" style="321" customWidth="1"/>
    <col min="15875" max="15876" width="25.5703125" style="321" customWidth="1"/>
    <col min="15877" max="16128" width="9.140625" style="321"/>
    <col min="16129" max="16129" width="4" style="321" customWidth="1"/>
    <col min="16130" max="16130" width="26.85546875" style="321" customWidth="1"/>
    <col min="16131" max="16132" width="25.5703125" style="321" customWidth="1"/>
    <col min="16133" max="16384" width="9.140625" style="321"/>
  </cols>
  <sheetData>
    <row r="1" spans="1:5">
      <c r="C1" s="322"/>
    </row>
    <row r="2" spans="1:5">
      <c r="C2" s="172" t="s">
        <v>599</v>
      </c>
      <c r="D2" s="323"/>
      <c r="E2" s="324"/>
    </row>
    <row r="3" spans="1:5">
      <c r="C3" s="172" t="s">
        <v>600</v>
      </c>
      <c r="D3" s="172"/>
      <c r="E3" s="325"/>
    </row>
    <row r="4" spans="1:5">
      <c r="B4" s="638" t="s">
        <v>601</v>
      </c>
      <c r="C4" s="638"/>
      <c r="D4" s="638"/>
      <c r="E4" s="326"/>
    </row>
    <row r="6" spans="1:5">
      <c r="B6" s="638" t="s">
        <v>602</v>
      </c>
      <c r="C6" s="638"/>
      <c r="D6" s="638"/>
      <c r="E6" s="326"/>
    </row>
    <row r="7" spans="1:5">
      <c r="B7" s="322"/>
    </row>
    <row r="8" spans="1:5" ht="38.25">
      <c r="A8" s="327" t="s">
        <v>2</v>
      </c>
      <c r="B8" s="328" t="s">
        <v>603</v>
      </c>
      <c r="C8" s="329" t="s">
        <v>604</v>
      </c>
      <c r="D8" s="329" t="s">
        <v>605</v>
      </c>
    </row>
    <row r="9" spans="1:5">
      <c r="A9" s="330">
        <v>1</v>
      </c>
      <c r="B9" s="331">
        <v>2</v>
      </c>
      <c r="C9" s="332">
        <v>3</v>
      </c>
      <c r="D9" s="332">
        <v>4</v>
      </c>
    </row>
    <row r="10" spans="1:5">
      <c r="A10" s="330" t="s">
        <v>253</v>
      </c>
      <c r="B10" s="333" t="s">
        <v>606</v>
      </c>
      <c r="C10" s="334">
        <v>22520.21</v>
      </c>
      <c r="D10" s="334">
        <v>24959.05</v>
      </c>
    </row>
    <row r="11" spans="1:5">
      <c r="A11" s="330" t="s">
        <v>255</v>
      </c>
      <c r="B11" s="333" t="s">
        <v>607</v>
      </c>
      <c r="C11" s="334"/>
      <c r="D11" s="334"/>
    </row>
    <row r="12" spans="1:5">
      <c r="A12" s="330" t="s">
        <v>258</v>
      </c>
      <c r="B12" s="333" t="s">
        <v>608</v>
      </c>
      <c r="C12" s="334"/>
      <c r="D12" s="334"/>
    </row>
    <row r="13" spans="1:5">
      <c r="A13" s="330" t="s">
        <v>260</v>
      </c>
      <c r="B13" s="333" t="s">
        <v>609</v>
      </c>
      <c r="C13" s="334"/>
      <c r="D13" s="334"/>
    </row>
    <row r="14" spans="1:5">
      <c r="A14" s="330" t="s">
        <v>262</v>
      </c>
      <c r="B14" s="333" t="s">
        <v>610</v>
      </c>
      <c r="C14" s="334">
        <v>22520.21</v>
      </c>
      <c r="D14" s="334">
        <v>24959.05</v>
      </c>
    </row>
    <row r="15" spans="1:5">
      <c r="B15" s="639"/>
      <c r="C15" s="639"/>
      <c r="D15" s="639"/>
    </row>
    <row r="16" spans="1:5">
      <c r="B16" s="640"/>
      <c r="C16" s="640"/>
      <c r="D16" s="640"/>
    </row>
  </sheetData>
  <mergeCells count="4">
    <mergeCell ref="B4:D4"/>
    <mergeCell ref="B6:D6"/>
    <mergeCell ref="B15:D15"/>
    <mergeCell ref="B16:D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workbookViewId="0">
      <selection sqref="A1:XFD1048576"/>
    </sheetView>
  </sheetViews>
  <sheetFormatPr defaultRowHeight="15"/>
  <cols>
    <col min="1" max="1" width="5" style="336" customWidth="1"/>
    <col min="2" max="2" width="1.5703125" style="336" customWidth="1"/>
    <col min="3" max="3" width="37.140625" style="336" customWidth="1"/>
    <col min="4" max="9" width="18.7109375" style="336" customWidth="1"/>
    <col min="10" max="16384" width="9.140625" style="336"/>
  </cols>
  <sheetData>
    <row r="1" spans="1:9">
      <c r="A1" s="335"/>
      <c r="B1" s="335"/>
      <c r="C1" s="335"/>
      <c r="D1" s="335"/>
      <c r="E1" s="335"/>
      <c r="G1" s="337" t="s">
        <v>518</v>
      </c>
      <c r="H1" s="337"/>
      <c r="I1" s="337"/>
    </row>
    <row r="2" spans="1:9">
      <c r="A2" s="335"/>
      <c r="B2" s="338"/>
      <c r="C2" s="335"/>
      <c r="D2" s="335"/>
      <c r="E2" s="335"/>
      <c r="G2" s="337" t="s">
        <v>611</v>
      </c>
      <c r="H2" s="339"/>
      <c r="I2" s="340"/>
    </row>
    <row r="3" spans="1:9" s="341" customFormat="1">
      <c r="A3" s="641" t="s">
        <v>612</v>
      </c>
      <c r="B3" s="641"/>
      <c r="C3" s="641"/>
      <c r="D3" s="641"/>
      <c r="E3" s="641"/>
      <c r="F3" s="641"/>
      <c r="G3" s="641"/>
      <c r="H3" s="641"/>
      <c r="I3" s="641"/>
    </row>
    <row r="4" spans="1:9">
      <c r="A4" s="642" t="s">
        <v>613</v>
      </c>
      <c r="B4" s="642"/>
      <c r="C4" s="642"/>
      <c r="D4" s="642"/>
      <c r="E4" s="642"/>
      <c r="F4" s="642"/>
      <c r="G4" s="642"/>
      <c r="H4" s="642"/>
      <c r="I4" s="642"/>
    </row>
    <row r="5" spans="1:9">
      <c r="A5" s="335"/>
      <c r="B5" s="335"/>
      <c r="C5" s="335"/>
      <c r="D5" s="335"/>
      <c r="E5" s="335"/>
      <c r="F5" s="335"/>
      <c r="G5" s="335"/>
      <c r="H5" s="335"/>
      <c r="I5" s="335"/>
    </row>
    <row r="6" spans="1:9">
      <c r="A6" s="643" t="s">
        <v>2</v>
      </c>
      <c r="B6" s="643" t="s">
        <v>414</v>
      </c>
      <c r="C6" s="643"/>
      <c r="D6" s="643" t="s">
        <v>5</v>
      </c>
      <c r="E6" s="643"/>
      <c r="F6" s="643"/>
      <c r="G6" s="643" t="s">
        <v>6</v>
      </c>
      <c r="H6" s="643"/>
      <c r="I6" s="643"/>
    </row>
    <row r="7" spans="1:9" ht="85.5">
      <c r="A7" s="643"/>
      <c r="B7" s="643"/>
      <c r="C7" s="643"/>
      <c r="D7" s="342" t="s">
        <v>522</v>
      </c>
      <c r="E7" s="342" t="s">
        <v>614</v>
      </c>
      <c r="F7" s="342" t="s">
        <v>615</v>
      </c>
      <c r="G7" s="342" t="s">
        <v>522</v>
      </c>
      <c r="H7" s="342" t="s">
        <v>614</v>
      </c>
      <c r="I7" s="342" t="s">
        <v>615</v>
      </c>
    </row>
    <row r="8" spans="1:9" ht="15" customHeight="1">
      <c r="A8" s="343">
        <v>1</v>
      </c>
      <c r="B8" s="645">
        <v>2</v>
      </c>
      <c r="C8" s="645"/>
      <c r="D8" s="343">
        <v>3</v>
      </c>
      <c r="E8" s="343">
        <v>4</v>
      </c>
      <c r="F8" s="343">
        <v>5</v>
      </c>
      <c r="G8" s="343">
        <v>6</v>
      </c>
      <c r="H8" s="343">
        <v>7</v>
      </c>
      <c r="I8" s="343">
        <v>8</v>
      </c>
    </row>
    <row r="9" spans="1:9">
      <c r="A9" s="342" t="s">
        <v>253</v>
      </c>
      <c r="B9" s="646" t="s">
        <v>84</v>
      </c>
      <c r="C9" s="646"/>
      <c r="D9" s="344"/>
      <c r="E9" s="345"/>
      <c r="F9" s="345"/>
      <c r="G9" s="344"/>
      <c r="H9" s="344"/>
      <c r="I9" s="345"/>
    </row>
    <row r="10" spans="1:9">
      <c r="A10" s="342" t="s">
        <v>255</v>
      </c>
      <c r="B10" s="646" t="s">
        <v>72</v>
      </c>
      <c r="C10" s="646"/>
      <c r="D10" s="346"/>
      <c r="E10" s="346"/>
      <c r="F10" s="346"/>
      <c r="G10" s="346"/>
      <c r="H10" s="346"/>
      <c r="I10" s="346"/>
    </row>
    <row r="11" spans="1:9">
      <c r="A11" s="342" t="s">
        <v>258</v>
      </c>
      <c r="B11" s="646" t="s">
        <v>91</v>
      </c>
      <c r="C11" s="646"/>
      <c r="D11" s="344">
        <f t="shared" ref="D11:I11" si="0">SUM(D12:D15)</f>
        <v>24959.05</v>
      </c>
      <c r="E11" s="344">
        <f t="shared" si="0"/>
        <v>5831.33</v>
      </c>
      <c r="F11" s="344">
        <f t="shared" si="0"/>
        <v>0</v>
      </c>
      <c r="G11" s="344">
        <f t="shared" si="0"/>
        <v>22520.21</v>
      </c>
      <c r="H11" s="344">
        <f t="shared" si="0"/>
        <v>5326.56</v>
      </c>
      <c r="I11" s="344">
        <f t="shared" si="0"/>
        <v>0</v>
      </c>
    </row>
    <row r="12" spans="1:9">
      <c r="A12" s="343" t="s">
        <v>384</v>
      </c>
      <c r="B12" s="347"/>
      <c r="C12" s="348" t="s">
        <v>616</v>
      </c>
      <c r="D12" s="345"/>
      <c r="E12" s="345"/>
      <c r="F12" s="345"/>
      <c r="G12" s="345"/>
      <c r="H12" s="345"/>
      <c r="I12" s="345"/>
    </row>
    <row r="13" spans="1:9">
      <c r="A13" s="343" t="s">
        <v>386</v>
      </c>
      <c r="B13" s="347"/>
      <c r="C13" s="348" t="s">
        <v>617</v>
      </c>
      <c r="D13" s="345">
        <v>24959.05</v>
      </c>
      <c r="E13" s="345">
        <v>5831.33</v>
      </c>
      <c r="F13" s="345"/>
      <c r="G13" s="345">
        <v>22520.21</v>
      </c>
      <c r="H13" s="345">
        <v>5326.56</v>
      </c>
      <c r="I13" s="345"/>
    </row>
    <row r="14" spans="1:9">
      <c r="A14" s="343" t="s">
        <v>388</v>
      </c>
      <c r="B14" s="347"/>
      <c r="C14" s="348" t="s">
        <v>618</v>
      </c>
      <c r="D14" s="345"/>
      <c r="E14" s="345"/>
      <c r="F14" s="345"/>
      <c r="G14" s="345"/>
      <c r="H14" s="345"/>
      <c r="I14" s="345"/>
    </row>
    <row r="15" spans="1:9">
      <c r="A15" s="343" t="s">
        <v>390</v>
      </c>
      <c r="B15" s="347"/>
      <c r="C15" s="348" t="s">
        <v>619</v>
      </c>
      <c r="D15" s="345"/>
      <c r="E15" s="345"/>
      <c r="F15" s="345"/>
      <c r="G15" s="345"/>
      <c r="H15" s="345"/>
      <c r="I15" s="345"/>
    </row>
    <row r="16" spans="1:9">
      <c r="A16" s="342" t="s">
        <v>260</v>
      </c>
      <c r="B16" s="646" t="s">
        <v>74</v>
      </c>
      <c r="C16" s="646"/>
      <c r="D16" s="344">
        <f>SUM(D17,D19)</f>
        <v>0</v>
      </c>
      <c r="E16" s="345">
        <f>SUM(E17,E18,E19)</f>
        <v>0</v>
      </c>
      <c r="F16" s="345">
        <f>SUM(F17,F18,F19)</f>
        <v>0</v>
      </c>
      <c r="G16" s="344">
        <f>SUM(G17,G19)</f>
        <v>0</v>
      </c>
      <c r="H16" s="344">
        <f>SUM(H17,H19)</f>
        <v>0</v>
      </c>
      <c r="I16" s="345">
        <f>SUM(I17,I18,I19)</f>
        <v>0</v>
      </c>
    </row>
    <row r="17" spans="1:10">
      <c r="A17" s="343" t="s">
        <v>620</v>
      </c>
      <c r="B17" s="347"/>
      <c r="C17" s="348" t="s">
        <v>621</v>
      </c>
      <c r="D17" s="345"/>
      <c r="E17" s="345"/>
      <c r="F17" s="345"/>
      <c r="G17" s="345"/>
      <c r="H17" s="345"/>
      <c r="I17" s="345"/>
    </row>
    <row r="18" spans="1:10">
      <c r="A18" s="343" t="s">
        <v>622</v>
      </c>
      <c r="B18" s="347"/>
      <c r="C18" s="348" t="s">
        <v>623</v>
      </c>
      <c r="D18" s="345"/>
      <c r="E18" s="345"/>
      <c r="F18" s="345"/>
      <c r="G18" s="345"/>
      <c r="H18" s="345"/>
      <c r="I18" s="345"/>
    </row>
    <row r="19" spans="1:10">
      <c r="A19" s="343" t="s">
        <v>624</v>
      </c>
      <c r="B19" s="347"/>
      <c r="C19" s="348" t="s">
        <v>625</v>
      </c>
      <c r="D19" s="345"/>
      <c r="E19" s="345"/>
      <c r="F19" s="345"/>
      <c r="G19" s="345"/>
      <c r="H19" s="345"/>
      <c r="I19" s="345"/>
    </row>
    <row r="20" spans="1:10">
      <c r="A20" s="342" t="s">
        <v>262</v>
      </c>
      <c r="B20" s="646" t="s">
        <v>626</v>
      </c>
      <c r="C20" s="646"/>
      <c r="D20" s="345">
        <f t="shared" ref="D20:I20" si="1">SUM(D9)+SUM(D10)+SUM(D11)+SUM(D16)</f>
        <v>24959.05</v>
      </c>
      <c r="E20" s="345">
        <f t="shared" si="1"/>
        <v>5831.33</v>
      </c>
      <c r="F20" s="345">
        <f t="shared" si="1"/>
        <v>0</v>
      </c>
      <c r="G20" s="345">
        <f t="shared" si="1"/>
        <v>22520.21</v>
      </c>
      <c r="H20" s="345">
        <f t="shared" si="1"/>
        <v>5326.56</v>
      </c>
      <c r="I20" s="345">
        <f t="shared" si="1"/>
        <v>0</v>
      </c>
    </row>
    <row r="21" spans="1:10">
      <c r="A21" s="644" t="s">
        <v>627</v>
      </c>
      <c r="B21" s="644"/>
      <c r="C21" s="644"/>
      <c r="D21" s="644"/>
      <c r="E21" s="644"/>
      <c r="F21" s="644"/>
      <c r="G21" s="644"/>
      <c r="H21" s="644"/>
      <c r="I21" s="644"/>
    </row>
    <row r="22" spans="1:10">
      <c r="A22" s="349"/>
      <c r="B22" s="349"/>
      <c r="C22" s="349"/>
      <c r="D22" s="349"/>
      <c r="E22" s="349"/>
      <c r="F22" s="349"/>
      <c r="G22" s="349"/>
      <c r="H22" s="349"/>
      <c r="I22" s="349"/>
    </row>
    <row r="23" spans="1:10">
      <c r="A23" s="349"/>
      <c r="B23" s="349"/>
      <c r="C23" s="349"/>
      <c r="D23" s="349"/>
      <c r="E23" s="349"/>
      <c r="F23" s="349"/>
      <c r="G23" s="349"/>
      <c r="H23" s="349"/>
      <c r="I23" s="349"/>
    </row>
    <row r="24" spans="1:10">
      <c r="A24" s="92"/>
      <c r="B24" s="92"/>
      <c r="C24" s="92"/>
      <c r="D24" s="92"/>
      <c r="E24" s="42"/>
      <c r="F24" s="92"/>
      <c r="G24" s="92"/>
      <c r="H24" s="84"/>
      <c r="I24" s="92"/>
      <c r="J24" s="92"/>
    </row>
  </sheetData>
  <mergeCells count="13">
    <mergeCell ref="A21:I21"/>
    <mergeCell ref="B8:C8"/>
    <mergeCell ref="B9:C9"/>
    <mergeCell ref="B10:C10"/>
    <mergeCell ref="B11:C11"/>
    <mergeCell ref="B16:C16"/>
    <mergeCell ref="B20:C20"/>
    <mergeCell ref="A3:I3"/>
    <mergeCell ref="A4:I4"/>
    <mergeCell ref="A6:A7"/>
    <mergeCell ref="B6:C7"/>
    <mergeCell ref="D6:F6"/>
    <mergeCell ref="G6:I6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C16" sqref="C16"/>
    </sheetView>
  </sheetViews>
  <sheetFormatPr defaultRowHeight="15"/>
  <cols>
    <col min="1" max="1" width="6" style="350" customWidth="1"/>
    <col min="2" max="2" width="32.85546875" style="99" customWidth="1"/>
    <col min="3" max="10" width="15.7109375" style="99" customWidth="1"/>
    <col min="11" max="11" width="13.140625" style="99" customWidth="1"/>
    <col min="12" max="13" width="15.7109375" style="99" customWidth="1"/>
    <col min="14" max="16384" width="9.140625" style="99"/>
  </cols>
  <sheetData>
    <row r="1" spans="1:13">
      <c r="I1" s="351"/>
      <c r="J1" s="351"/>
      <c r="K1" s="351"/>
    </row>
    <row r="2" spans="1:13">
      <c r="I2" s="99" t="s">
        <v>628</v>
      </c>
    </row>
    <row r="3" spans="1:13">
      <c r="I3" s="99" t="s">
        <v>629</v>
      </c>
    </row>
    <row r="5" spans="1:13">
      <c r="A5" s="647" t="s">
        <v>630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</row>
    <row r="6" spans="1:13">
      <c r="A6" s="647" t="s">
        <v>631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</row>
    <row r="8" spans="1:13">
      <c r="A8" s="647" t="s">
        <v>632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</row>
    <row r="10" spans="1:13" ht="15" customHeight="1">
      <c r="A10" s="649" t="s">
        <v>2</v>
      </c>
      <c r="B10" s="649" t="s">
        <v>633</v>
      </c>
      <c r="C10" s="649" t="s">
        <v>634</v>
      </c>
      <c r="D10" s="649" t="s">
        <v>635</v>
      </c>
      <c r="E10" s="649"/>
      <c r="F10" s="649"/>
      <c r="G10" s="649"/>
      <c r="H10" s="649"/>
      <c r="I10" s="649"/>
      <c r="J10" s="650"/>
      <c r="K10" s="650"/>
      <c r="L10" s="649"/>
      <c r="M10" s="649" t="s">
        <v>636</v>
      </c>
    </row>
    <row r="11" spans="1:13" ht="114">
      <c r="A11" s="649"/>
      <c r="B11" s="649"/>
      <c r="C11" s="649"/>
      <c r="D11" s="352" t="s">
        <v>637</v>
      </c>
      <c r="E11" s="352" t="s">
        <v>638</v>
      </c>
      <c r="F11" s="352" t="s">
        <v>639</v>
      </c>
      <c r="G11" s="352" t="s">
        <v>640</v>
      </c>
      <c r="H11" s="352" t="s">
        <v>641</v>
      </c>
      <c r="I11" s="353" t="s">
        <v>642</v>
      </c>
      <c r="J11" s="352" t="s">
        <v>643</v>
      </c>
      <c r="K11" s="301" t="s">
        <v>644</v>
      </c>
      <c r="L11" s="354" t="s">
        <v>645</v>
      </c>
      <c r="M11" s="649"/>
    </row>
    <row r="12" spans="1:13">
      <c r="A12" s="152">
        <v>1</v>
      </c>
      <c r="B12" s="152">
        <v>2</v>
      </c>
      <c r="C12" s="152">
        <v>3</v>
      </c>
      <c r="D12" s="152">
        <v>4</v>
      </c>
      <c r="E12" s="152">
        <v>5</v>
      </c>
      <c r="F12" s="152">
        <v>6</v>
      </c>
      <c r="G12" s="152">
        <v>7</v>
      </c>
      <c r="H12" s="152">
        <v>8</v>
      </c>
      <c r="I12" s="152">
        <v>9</v>
      </c>
      <c r="J12" s="152">
        <v>10</v>
      </c>
      <c r="K12" s="355" t="s">
        <v>646</v>
      </c>
      <c r="L12" s="152">
        <v>12</v>
      </c>
      <c r="M12" s="152">
        <v>13</v>
      </c>
    </row>
    <row r="13" spans="1:13" ht="71.25">
      <c r="A13" s="352" t="s">
        <v>253</v>
      </c>
      <c r="B13" s="356" t="s">
        <v>647</v>
      </c>
      <c r="C13" s="187">
        <f t="shared" ref="C13:L13" si="0">SUM(C14:C15)</f>
        <v>27283.34</v>
      </c>
      <c r="D13" s="187">
        <f t="shared" si="0"/>
        <v>559310.46</v>
      </c>
      <c r="E13" s="187">
        <f t="shared" si="0"/>
        <v>0</v>
      </c>
      <c r="F13" s="187">
        <f t="shared" si="0"/>
        <v>7.04</v>
      </c>
      <c r="G13" s="187">
        <f t="shared" si="0"/>
        <v>0</v>
      </c>
      <c r="H13" s="187">
        <f t="shared" si="0"/>
        <v>0</v>
      </c>
      <c r="I13" s="187">
        <f t="shared" si="0"/>
        <v>-556193.6</v>
      </c>
      <c r="J13" s="187">
        <f t="shared" si="0"/>
        <v>0</v>
      </c>
      <c r="K13" s="187">
        <f t="shared" si="0"/>
        <v>0</v>
      </c>
      <c r="L13" s="187">
        <f t="shared" si="0"/>
        <v>0</v>
      </c>
      <c r="M13" s="187">
        <f t="shared" ref="M13:M25" si="1">SUM(C13:L13)</f>
        <v>30407.239999999991</v>
      </c>
    </row>
    <row r="14" spans="1:13">
      <c r="A14" s="357" t="s">
        <v>416</v>
      </c>
      <c r="B14" s="358" t="s">
        <v>648</v>
      </c>
      <c r="C14" s="359">
        <v>25889.85</v>
      </c>
      <c r="D14" s="359">
        <v>47811.09</v>
      </c>
      <c r="E14" s="359">
        <v>2518.29</v>
      </c>
      <c r="F14" s="359">
        <v>7.04</v>
      </c>
      <c r="G14" s="359"/>
      <c r="H14" s="359"/>
      <c r="I14" s="359">
        <v>-47192.95</v>
      </c>
      <c r="J14" s="359"/>
      <c r="K14" s="359"/>
      <c r="L14" s="359"/>
      <c r="M14" s="187">
        <f t="shared" si="1"/>
        <v>29033.319999999992</v>
      </c>
    </row>
    <row r="15" spans="1:13">
      <c r="A15" s="357" t="s">
        <v>418</v>
      </c>
      <c r="B15" s="358" t="s">
        <v>649</v>
      </c>
      <c r="C15" s="359">
        <v>1393.49</v>
      </c>
      <c r="D15" s="359">
        <v>511499.37</v>
      </c>
      <c r="E15" s="359">
        <v>-2518.29</v>
      </c>
      <c r="F15" s="359"/>
      <c r="G15" s="359"/>
      <c r="H15" s="359"/>
      <c r="I15" s="359">
        <v>-509000.65</v>
      </c>
      <c r="J15" s="359"/>
      <c r="K15" s="359"/>
      <c r="L15" s="359"/>
      <c r="M15" s="187">
        <f t="shared" si="1"/>
        <v>1373.9199999999837</v>
      </c>
    </row>
    <row r="16" spans="1:13" ht="85.5">
      <c r="A16" s="352" t="s">
        <v>255</v>
      </c>
      <c r="B16" s="356" t="s">
        <v>650</v>
      </c>
      <c r="C16" s="187">
        <f t="shared" ref="C16:L16" si="2">SUM(C17:C18)</f>
        <v>0</v>
      </c>
      <c r="D16" s="187">
        <f t="shared" si="2"/>
        <v>5684.08</v>
      </c>
      <c r="E16" s="187">
        <f t="shared" si="2"/>
        <v>0</v>
      </c>
      <c r="F16" s="187">
        <f t="shared" si="2"/>
        <v>450.3</v>
      </c>
      <c r="G16" s="187">
        <f t="shared" si="2"/>
        <v>0</v>
      </c>
      <c r="H16" s="187">
        <f t="shared" si="2"/>
        <v>0</v>
      </c>
      <c r="I16" s="187">
        <f t="shared" si="2"/>
        <v>-6033.84</v>
      </c>
      <c r="J16" s="187">
        <f t="shared" si="2"/>
        <v>0</v>
      </c>
      <c r="K16" s="187">
        <f t="shared" si="2"/>
        <v>0</v>
      </c>
      <c r="L16" s="187">
        <f t="shared" si="2"/>
        <v>0</v>
      </c>
      <c r="M16" s="187">
        <f t="shared" si="1"/>
        <v>100.53999999999996</v>
      </c>
    </row>
    <row r="17" spans="1:13">
      <c r="A17" s="357" t="s">
        <v>651</v>
      </c>
      <c r="B17" s="358" t="s">
        <v>648</v>
      </c>
      <c r="C17" s="359"/>
      <c r="D17" s="359"/>
      <c r="E17" s="359">
        <v>2180.3000000000002</v>
      </c>
      <c r="F17" s="359">
        <v>450.3</v>
      </c>
      <c r="G17" s="359"/>
      <c r="H17" s="359"/>
      <c r="I17" s="359">
        <v>-2530.06</v>
      </c>
      <c r="J17" s="359"/>
      <c r="K17" s="359"/>
      <c r="L17" s="359"/>
      <c r="M17" s="187">
        <f t="shared" si="1"/>
        <v>100.54000000000042</v>
      </c>
    </row>
    <row r="18" spans="1:13">
      <c r="A18" s="357" t="s">
        <v>652</v>
      </c>
      <c r="B18" s="358" t="s">
        <v>649</v>
      </c>
      <c r="C18" s="359"/>
      <c r="D18" s="359">
        <v>5684.08</v>
      </c>
      <c r="E18" s="359">
        <v>-2180.3000000000002</v>
      </c>
      <c r="F18" s="359"/>
      <c r="G18" s="359"/>
      <c r="H18" s="359"/>
      <c r="I18" s="359">
        <v>-3503.78</v>
      </c>
      <c r="J18" s="359"/>
      <c r="K18" s="359"/>
      <c r="L18" s="359"/>
      <c r="M18" s="187">
        <f t="shared" si="1"/>
        <v>0</v>
      </c>
    </row>
    <row r="19" spans="1:13" ht="114">
      <c r="A19" s="352" t="s">
        <v>258</v>
      </c>
      <c r="B19" s="356" t="s">
        <v>653</v>
      </c>
      <c r="C19" s="187">
        <f t="shared" ref="C19:L19" si="3">SUM(C20:C21)</f>
        <v>0</v>
      </c>
      <c r="D19" s="187">
        <f t="shared" si="3"/>
        <v>0</v>
      </c>
      <c r="E19" s="187">
        <f t="shared" si="3"/>
        <v>0</v>
      </c>
      <c r="F19" s="187">
        <f t="shared" si="3"/>
        <v>0</v>
      </c>
      <c r="G19" s="187">
        <f t="shared" si="3"/>
        <v>0</v>
      </c>
      <c r="H19" s="187">
        <f t="shared" si="3"/>
        <v>0</v>
      </c>
      <c r="I19" s="187">
        <f t="shared" si="3"/>
        <v>0</v>
      </c>
      <c r="J19" s="187">
        <f>SUM(J20:J21)</f>
        <v>0</v>
      </c>
      <c r="K19" s="187">
        <f t="shared" si="3"/>
        <v>0</v>
      </c>
      <c r="L19" s="187">
        <f t="shared" si="3"/>
        <v>0</v>
      </c>
      <c r="M19" s="187">
        <f t="shared" si="1"/>
        <v>0</v>
      </c>
    </row>
    <row r="20" spans="1:13">
      <c r="A20" s="357" t="s">
        <v>384</v>
      </c>
      <c r="B20" s="358" t="s">
        <v>648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187">
        <f t="shared" si="1"/>
        <v>0</v>
      </c>
    </row>
    <row r="21" spans="1:13">
      <c r="A21" s="357" t="s">
        <v>654</v>
      </c>
      <c r="B21" s="358" t="s">
        <v>649</v>
      </c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187">
        <f t="shared" si="1"/>
        <v>0</v>
      </c>
    </row>
    <row r="22" spans="1:13">
      <c r="A22" s="352" t="s">
        <v>260</v>
      </c>
      <c r="B22" s="356" t="s">
        <v>655</v>
      </c>
      <c r="C22" s="187">
        <f t="shared" ref="C22:L22" si="4">SUM(C23:C24)</f>
        <v>2358.69</v>
      </c>
      <c r="D22" s="187">
        <f t="shared" si="4"/>
        <v>1884.38</v>
      </c>
      <c r="E22" s="187">
        <f>SUM(E23:E24)</f>
        <v>0</v>
      </c>
      <c r="F22" s="187">
        <f t="shared" si="4"/>
        <v>263.72000000000003</v>
      </c>
      <c r="G22" s="187">
        <f t="shared" si="4"/>
        <v>0</v>
      </c>
      <c r="H22" s="187">
        <f t="shared" si="4"/>
        <v>0</v>
      </c>
      <c r="I22" s="187">
        <f t="shared" si="4"/>
        <v>-1879.82</v>
      </c>
      <c r="J22" s="187">
        <f>SUM(J23:J24)</f>
        <v>0</v>
      </c>
      <c r="K22" s="187">
        <f t="shared" si="4"/>
        <v>0</v>
      </c>
      <c r="L22" s="187">
        <f t="shared" si="4"/>
        <v>0</v>
      </c>
      <c r="M22" s="187">
        <f t="shared" si="1"/>
        <v>2626.9700000000003</v>
      </c>
    </row>
    <row r="23" spans="1:13">
      <c r="A23" s="357" t="s">
        <v>620</v>
      </c>
      <c r="B23" s="358" t="s">
        <v>648</v>
      </c>
      <c r="C23" s="359">
        <v>1050.97</v>
      </c>
      <c r="D23" s="359"/>
      <c r="E23" s="359">
        <v>1049.1199999999999</v>
      </c>
      <c r="F23" s="359">
        <v>263.72000000000003</v>
      </c>
      <c r="G23" s="359"/>
      <c r="H23" s="359"/>
      <c r="I23" s="359">
        <v>-1531.55</v>
      </c>
      <c r="J23" s="359"/>
      <c r="K23" s="359"/>
      <c r="L23" s="359"/>
      <c r="M23" s="187">
        <f t="shared" si="1"/>
        <v>832.26000000000045</v>
      </c>
    </row>
    <row r="24" spans="1:13">
      <c r="A24" s="357" t="s">
        <v>622</v>
      </c>
      <c r="B24" s="358" t="s">
        <v>649</v>
      </c>
      <c r="C24" s="359">
        <v>1307.72</v>
      </c>
      <c r="D24" s="359">
        <v>1884.38</v>
      </c>
      <c r="E24" s="359">
        <v>-1049.1199999999999</v>
      </c>
      <c r="F24" s="359"/>
      <c r="G24" s="359"/>
      <c r="H24" s="359"/>
      <c r="I24" s="359">
        <v>-348.27</v>
      </c>
      <c r="J24" s="359"/>
      <c r="K24" s="359"/>
      <c r="L24" s="359"/>
      <c r="M24" s="187">
        <f t="shared" si="1"/>
        <v>1794.7100000000005</v>
      </c>
    </row>
    <row r="25" spans="1:13">
      <c r="A25" s="352" t="s">
        <v>262</v>
      </c>
      <c r="B25" s="356" t="s">
        <v>656</v>
      </c>
      <c r="C25" s="318">
        <f t="shared" ref="C25:L25" si="5">SUM(C13,C16,C19,C22)</f>
        <v>29642.03</v>
      </c>
      <c r="D25" s="318">
        <f t="shared" si="5"/>
        <v>566878.91999999993</v>
      </c>
      <c r="E25" s="318">
        <f t="shared" si="5"/>
        <v>0</v>
      </c>
      <c r="F25" s="318">
        <f t="shared" si="5"/>
        <v>721.06000000000006</v>
      </c>
      <c r="G25" s="318">
        <f t="shared" si="5"/>
        <v>0</v>
      </c>
      <c r="H25" s="318">
        <f t="shared" si="5"/>
        <v>0</v>
      </c>
      <c r="I25" s="318">
        <f t="shared" si="5"/>
        <v>-564107.25999999989</v>
      </c>
      <c r="J25" s="318">
        <f t="shared" si="5"/>
        <v>0</v>
      </c>
      <c r="K25" s="318">
        <f t="shared" si="5"/>
        <v>0</v>
      </c>
      <c r="L25" s="318">
        <f t="shared" si="5"/>
        <v>0</v>
      </c>
      <c r="M25" s="318">
        <f t="shared" si="1"/>
        <v>33134.750000000116</v>
      </c>
    </row>
    <row r="26" spans="1:13">
      <c r="A26" s="360" t="s">
        <v>657</v>
      </c>
    </row>
    <row r="27" spans="1:13" customFormat="1" ht="12.75">
      <c r="A27" s="361"/>
      <c r="B27" s="361"/>
      <c r="C27" s="361"/>
      <c r="D27" s="361"/>
      <c r="E27" s="361"/>
    </row>
    <row r="28" spans="1:13" customFormat="1" ht="12.75">
      <c r="A28" s="361"/>
      <c r="B28" s="361"/>
      <c r="C28" s="361"/>
      <c r="D28" s="361"/>
      <c r="E28" s="361"/>
    </row>
    <row r="29" spans="1:13" customFormat="1" ht="12.75" customHeight="1">
      <c r="A29" s="92"/>
      <c r="B29" s="92"/>
      <c r="C29" s="92"/>
      <c r="D29" s="92"/>
      <c r="E29" s="42"/>
      <c r="F29" s="92"/>
      <c r="G29" s="92"/>
      <c r="H29" s="92"/>
      <c r="I29" s="92"/>
      <c r="J29" s="92"/>
      <c r="K29" s="92"/>
      <c r="L29" s="92"/>
      <c r="M29" s="92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" right="0.7" top="0.75" bottom="0.75" header="0.3" footer="0.3"/>
  <pageSetup paperSize="9" scale="64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XFD1048576"/>
    </sheetView>
  </sheetViews>
  <sheetFormatPr defaultRowHeight="15"/>
  <cols>
    <col min="1" max="1" width="4.42578125" style="99" customWidth="1"/>
    <col min="2" max="2" width="56.42578125" style="99" customWidth="1"/>
    <col min="3" max="3" width="12.28515625" style="99" customWidth="1"/>
    <col min="4" max="4" width="13.28515625" style="99" customWidth="1"/>
    <col min="5" max="7" width="12.28515625" style="99" customWidth="1"/>
    <col min="8" max="8" width="16.7109375" style="99" customWidth="1"/>
    <col min="9" max="16384" width="9.140625" style="99"/>
  </cols>
  <sheetData>
    <row r="1" spans="1:8">
      <c r="F1" s="99" t="s">
        <v>658</v>
      </c>
    </row>
    <row r="2" spans="1:8">
      <c r="F2" s="99" t="s">
        <v>659</v>
      </c>
    </row>
    <row r="4" spans="1:8">
      <c r="A4" s="651" t="s">
        <v>660</v>
      </c>
      <c r="B4" s="651"/>
      <c r="C4" s="651"/>
      <c r="D4" s="651"/>
      <c r="E4" s="651"/>
      <c r="F4" s="651"/>
      <c r="G4" s="651"/>
      <c r="H4" s="651"/>
    </row>
    <row r="5" spans="1:8">
      <c r="A5" s="651" t="s">
        <v>661</v>
      </c>
      <c r="B5" s="651"/>
      <c r="C5" s="651"/>
      <c r="D5" s="651"/>
      <c r="E5" s="651"/>
      <c r="F5" s="651"/>
      <c r="G5" s="651"/>
      <c r="H5" s="651"/>
    </row>
    <row r="7" spans="1:8">
      <c r="A7" s="651" t="s">
        <v>662</v>
      </c>
      <c r="B7" s="651"/>
      <c r="C7" s="651"/>
      <c r="D7" s="651"/>
      <c r="E7" s="651"/>
      <c r="F7" s="651"/>
      <c r="G7" s="651"/>
      <c r="H7" s="651"/>
    </row>
    <row r="9" spans="1:8" ht="15" customHeight="1">
      <c r="A9" s="643" t="s">
        <v>2</v>
      </c>
      <c r="B9" s="643" t="s">
        <v>663</v>
      </c>
      <c r="C9" s="643" t="s">
        <v>664</v>
      </c>
      <c r="D9" s="643"/>
      <c r="E9" s="643"/>
      <c r="F9" s="643" t="s">
        <v>665</v>
      </c>
      <c r="G9" s="643"/>
      <c r="H9" s="643"/>
    </row>
    <row r="10" spans="1:8" ht="42.75">
      <c r="A10" s="643"/>
      <c r="B10" s="643"/>
      <c r="C10" s="342" t="s">
        <v>52</v>
      </c>
      <c r="D10" s="342" t="s">
        <v>666</v>
      </c>
      <c r="E10" s="342" t="s">
        <v>250</v>
      </c>
      <c r="F10" s="342" t="s">
        <v>52</v>
      </c>
      <c r="G10" s="342" t="s">
        <v>666</v>
      </c>
      <c r="H10" s="342" t="s">
        <v>250</v>
      </c>
    </row>
    <row r="11" spans="1:8">
      <c r="A11" s="343">
        <v>1</v>
      </c>
      <c r="B11" s="343">
        <v>2</v>
      </c>
      <c r="C11" s="343">
        <v>3</v>
      </c>
      <c r="D11" s="343">
        <v>4</v>
      </c>
      <c r="E11" s="343" t="s">
        <v>667</v>
      </c>
      <c r="F11" s="343">
        <v>6</v>
      </c>
      <c r="G11" s="343">
        <v>7</v>
      </c>
      <c r="H11" s="343" t="s">
        <v>668</v>
      </c>
    </row>
    <row r="12" spans="1:8" ht="45">
      <c r="A12" s="343" t="s">
        <v>253</v>
      </c>
      <c r="B12" s="358" t="s">
        <v>669</v>
      </c>
      <c r="C12" s="362"/>
      <c r="D12" s="362">
        <v>27283.34</v>
      </c>
      <c r="E12" s="362">
        <f>SUM(C12,D12)</f>
        <v>27283.34</v>
      </c>
      <c r="F12" s="362"/>
      <c r="G12" s="362">
        <v>30407.239999999991</v>
      </c>
      <c r="H12" s="362">
        <f>SUM(F12,G12)</f>
        <v>30407.239999999991</v>
      </c>
    </row>
    <row r="13" spans="1:8" ht="45">
      <c r="A13" s="343" t="s">
        <v>255</v>
      </c>
      <c r="B13" s="358" t="s">
        <v>670</v>
      </c>
      <c r="C13" s="362"/>
      <c r="D13" s="362"/>
      <c r="E13" s="362">
        <f>SUM(C13,D13)</f>
        <v>0</v>
      </c>
      <c r="F13" s="362"/>
      <c r="G13" s="362">
        <v>100.53999999999996</v>
      </c>
      <c r="H13" s="362">
        <f>SUM(F13,G13)</f>
        <v>100.53999999999996</v>
      </c>
    </row>
    <row r="14" spans="1:8" ht="60">
      <c r="A14" s="343" t="s">
        <v>258</v>
      </c>
      <c r="B14" s="358" t="s">
        <v>671</v>
      </c>
      <c r="C14" s="362"/>
      <c r="D14" s="362"/>
      <c r="E14" s="362">
        <f>SUM(C14,D14)</f>
        <v>0</v>
      </c>
      <c r="F14" s="362"/>
      <c r="G14" s="362"/>
      <c r="H14" s="362">
        <f>SUM(F14,G14)</f>
        <v>0</v>
      </c>
    </row>
    <row r="15" spans="1:8">
      <c r="A15" s="343" t="s">
        <v>260</v>
      </c>
      <c r="B15" s="358" t="s">
        <v>62</v>
      </c>
      <c r="C15" s="362"/>
      <c r="D15" s="362">
        <v>2358.69</v>
      </c>
      <c r="E15" s="362">
        <f>SUM(C15,D15)</f>
        <v>2358.69</v>
      </c>
      <c r="F15" s="362"/>
      <c r="G15" s="362">
        <v>2626.97</v>
      </c>
      <c r="H15" s="362">
        <f>SUM(F15,G15)</f>
        <v>2626.97</v>
      </c>
    </row>
    <row r="16" spans="1:8">
      <c r="A16" s="343" t="s">
        <v>262</v>
      </c>
      <c r="B16" s="358" t="s">
        <v>250</v>
      </c>
      <c r="C16" s="362">
        <f>SUM(C12:C15)</f>
        <v>0</v>
      </c>
      <c r="D16" s="362">
        <f>SUM(D12:D15)</f>
        <v>29642.03</v>
      </c>
      <c r="E16" s="362">
        <f>SUM(C16,D16)</f>
        <v>29642.03</v>
      </c>
      <c r="F16" s="362">
        <f>SUM(F12:F15)</f>
        <v>0</v>
      </c>
      <c r="G16" s="362">
        <f>SUM(G12:G15)</f>
        <v>33134.749999999993</v>
      </c>
      <c r="H16" s="362">
        <f>SUM(F16,G16)</f>
        <v>33134.749999999993</v>
      </c>
    </row>
    <row r="18" spans="1:9">
      <c r="C18" s="363"/>
      <c r="D18" s="363"/>
      <c r="E18" s="363"/>
    </row>
    <row r="19" spans="1:9">
      <c r="C19" s="364"/>
      <c r="D19" s="364"/>
      <c r="E19" s="364"/>
    </row>
    <row r="20" spans="1:9">
      <c r="C20" s="364"/>
      <c r="D20" s="364"/>
      <c r="E20" s="364"/>
    </row>
    <row r="21" spans="1:9">
      <c r="A21" s="92"/>
      <c r="B21" s="92"/>
      <c r="C21" s="92"/>
      <c r="D21" s="92"/>
      <c r="E21" s="42"/>
      <c r="F21" s="92"/>
      <c r="G21" s="92"/>
      <c r="H21" s="84"/>
      <c r="I21" s="92"/>
    </row>
  </sheetData>
  <mergeCells count="7">
    <mergeCell ref="A4:H4"/>
    <mergeCell ref="A5:H5"/>
    <mergeCell ref="A7:H7"/>
    <mergeCell ref="A9:A10"/>
    <mergeCell ref="B9:B10"/>
    <mergeCell ref="C9:E9"/>
    <mergeCell ref="F9:H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6" workbookViewId="0">
      <selection activeCell="O45" sqref="O45"/>
    </sheetView>
  </sheetViews>
  <sheetFormatPr defaultRowHeight="12.75"/>
  <cols>
    <col min="1" max="1" width="5.5703125" customWidth="1"/>
    <col min="2" max="2" width="1.140625" customWidth="1"/>
    <col min="3" max="3" width="1" customWidth="1"/>
    <col min="4" max="4" width="42.5703125" customWidth="1"/>
    <col min="5" max="5" width="8.7109375" bestFit="1" customWidth="1"/>
    <col min="6" max="6" width="6.7109375" bestFit="1" customWidth="1"/>
    <col min="7" max="7" width="11.5703125" customWidth="1"/>
    <col min="8" max="8" width="10.28515625" customWidth="1"/>
    <col min="9" max="9" width="8.140625" bestFit="1" customWidth="1"/>
    <col min="10" max="10" width="11.140625" customWidth="1"/>
    <col min="11" max="11" width="8.5703125" bestFit="1" customWidth="1"/>
    <col min="12" max="12" width="13.28515625" customWidth="1"/>
    <col min="13" max="13" width="11.28515625" customWidth="1"/>
    <col min="14" max="14" width="8" customWidth="1"/>
    <col min="15" max="15" width="16.85546875" customWidth="1"/>
    <col min="257" max="257" width="5.5703125" customWidth="1"/>
    <col min="258" max="258" width="1.140625" customWidth="1"/>
    <col min="259" max="259" width="1" customWidth="1"/>
    <col min="260" max="260" width="42.5703125" customWidth="1"/>
    <col min="261" max="261" width="8.7109375" bestFit="1" customWidth="1"/>
    <col min="262" max="262" width="6.7109375" bestFit="1" customWidth="1"/>
    <col min="263" max="263" width="11.5703125" customWidth="1"/>
    <col min="264" max="264" width="10.28515625" customWidth="1"/>
    <col min="265" max="265" width="8.140625" bestFit="1" customWidth="1"/>
    <col min="266" max="266" width="11.140625" customWidth="1"/>
    <col min="267" max="267" width="8.5703125" bestFit="1" customWidth="1"/>
    <col min="268" max="268" width="13.28515625" customWidth="1"/>
    <col min="269" max="269" width="11.28515625" customWidth="1"/>
    <col min="270" max="270" width="8" customWidth="1"/>
    <col min="271" max="271" width="16.85546875" customWidth="1"/>
    <col min="513" max="513" width="5.5703125" customWidth="1"/>
    <col min="514" max="514" width="1.140625" customWidth="1"/>
    <col min="515" max="515" width="1" customWidth="1"/>
    <col min="516" max="516" width="42.5703125" customWidth="1"/>
    <col min="517" max="517" width="8.7109375" bestFit="1" customWidth="1"/>
    <col min="518" max="518" width="6.7109375" bestFit="1" customWidth="1"/>
    <col min="519" max="519" width="11.5703125" customWidth="1"/>
    <col min="520" max="520" width="10.28515625" customWidth="1"/>
    <col min="521" max="521" width="8.140625" bestFit="1" customWidth="1"/>
    <col min="522" max="522" width="11.140625" customWidth="1"/>
    <col min="523" max="523" width="8.5703125" bestFit="1" customWidth="1"/>
    <col min="524" max="524" width="13.28515625" customWidth="1"/>
    <col min="525" max="525" width="11.28515625" customWidth="1"/>
    <col min="526" max="526" width="8" customWidth="1"/>
    <col min="527" max="527" width="16.85546875" customWidth="1"/>
    <col min="769" max="769" width="5.5703125" customWidth="1"/>
    <col min="770" max="770" width="1.140625" customWidth="1"/>
    <col min="771" max="771" width="1" customWidth="1"/>
    <col min="772" max="772" width="42.5703125" customWidth="1"/>
    <col min="773" max="773" width="8.7109375" bestFit="1" customWidth="1"/>
    <col min="774" max="774" width="6.7109375" bestFit="1" customWidth="1"/>
    <col min="775" max="775" width="11.5703125" customWidth="1"/>
    <col min="776" max="776" width="10.28515625" customWidth="1"/>
    <col min="777" max="777" width="8.140625" bestFit="1" customWidth="1"/>
    <col min="778" max="778" width="11.140625" customWidth="1"/>
    <col min="779" max="779" width="8.5703125" bestFit="1" customWidth="1"/>
    <col min="780" max="780" width="13.28515625" customWidth="1"/>
    <col min="781" max="781" width="11.28515625" customWidth="1"/>
    <col min="782" max="782" width="8" customWidth="1"/>
    <col min="783" max="783" width="16.85546875" customWidth="1"/>
    <col min="1025" max="1025" width="5.5703125" customWidth="1"/>
    <col min="1026" max="1026" width="1.140625" customWidth="1"/>
    <col min="1027" max="1027" width="1" customWidth="1"/>
    <col min="1028" max="1028" width="42.5703125" customWidth="1"/>
    <col min="1029" max="1029" width="8.7109375" bestFit="1" customWidth="1"/>
    <col min="1030" max="1030" width="6.7109375" bestFit="1" customWidth="1"/>
    <col min="1031" max="1031" width="11.5703125" customWidth="1"/>
    <col min="1032" max="1032" width="10.28515625" customWidth="1"/>
    <col min="1033" max="1033" width="8.140625" bestFit="1" customWidth="1"/>
    <col min="1034" max="1034" width="11.140625" customWidth="1"/>
    <col min="1035" max="1035" width="8.5703125" bestFit="1" customWidth="1"/>
    <col min="1036" max="1036" width="13.28515625" customWidth="1"/>
    <col min="1037" max="1037" width="11.28515625" customWidth="1"/>
    <col min="1038" max="1038" width="8" customWidth="1"/>
    <col min="1039" max="1039" width="16.85546875" customWidth="1"/>
    <col min="1281" max="1281" width="5.5703125" customWidth="1"/>
    <col min="1282" max="1282" width="1.140625" customWidth="1"/>
    <col min="1283" max="1283" width="1" customWidth="1"/>
    <col min="1284" max="1284" width="42.5703125" customWidth="1"/>
    <col min="1285" max="1285" width="8.7109375" bestFit="1" customWidth="1"/>
    <col min="1286" max="1286" width="6.7109375" bestFit="1" customWidth="1"/>
    <col min="1287" max="1287" width="11.5703125" customWidth="1"/>
    <col min="1288" max="1288" width="10.28515625" customWidth="1"/>
    <col min="1289" max="1289" width="8.140625" bestFit="1" customWidth="1"/>
    <col min="1290" max="1290" width="11.140625" customWidth="1"/>
    <col min="1291" max="1291" width="8.5703125" bestFit="1" customWidth="1"/>
    <col min="1292" max="1292" width="13.28515625" customWidth="1"/>
    <col min="1293" max="1293" width="11.28515625" customWidth="1"/>
    <col min="1294" max="1294" width="8" customWidth="1"/>
    <col min="1295" max="1295" width="16.85546875" customWidth="1"/>
    <col min="1537" max="1537" width="5.5703125" customWidth="1"/>
    <col min="1538" max="1538" width="1.140625" customWidth="1"/>
    <col min="1539" max="1539" width="1" customWidth="1"/>
    <col min="1540" max="1540" width="42.5703125" customWidth="1"/>
    <col min="1541" max="1541" width="8.7109375" bestFit="1" customWidth="1"/>
    <col min="1542" max="1542" width="6.7109375" bestFit="1" customWidth="1"/>
    <col min="1543" max="1543" width="11.5703125" customWidth="1"/>
    <col min="1544" max="1544" width="10.28515625" customWidth="1"/>
    <col min="1545" max="1545" width="8.140625" bestFit="1" customWidth="1"/>
    <col min="1546" max="1546" width="11.140625" customWidth="1"/>
    <col min="1547" max="1547" width="8.5703125" bestFit="1" customWidth="1"/>
    <col min="1548" max="1548" width="13.28515625" customWidth="1"/>
    <col min="1549" max="1549" width="11.28515625" customWidth="1"/>
    <col min="1550" max="1550" width="8" customWidth="1"/>
    <col min="1551" max="1551" width="16.85546875" customWidth="1"/>
    <col min="1793" max="1793" width="5.5703125" customWidth="1"/>
    <col min="1794" max="1794" width="1.140625" customWidth="1"/>
    <col min="1795" max="1795" width="1" customWidth="1"/>
    <col min="1796" max="1796" width="42.5703125" customWidth="1"/>
    <col min="1797" max="1797" width="8.7109375" bestFit="1" customWidth="1"/>
    <col min="1798" max="1798" width="6.7109375" bestFit="1" customWidth="1"/>
    <col min="1799" max="1799" width="11.5703125" customWidth="1"/>
    <col min="1800" max="1800" width="10.28515625" customWidth="1"/>
    <col min="1801" max="1801" width="8.140625" bestFit="1" customWidth="1"/>
    <col min="1802" max="1802" width="11.140625" customWidth="1"/>
    <col min="1803" max="1803" width="8.5703125" bestFit="1" customWidth="1"/>
    <col min="1804" max="1804" width="13.28515625" customWidth="1"/>
    <col min="1805" max="1805" width="11.28515625" customWidth="1"/>
    <col min="1806" max="1806" width="8" customWidth="1"/>
    <col min="1807" max="1807" width="16.85546875" customWidth="1"/>
    <col min="2049" max="2049" width="5.5703125" customWidth="1"/>
    <col min="2050" max="2050" width="1.140625" customWidth="1"/>
    <col min="2051" max="2051" width="1" customWidth="1"/>
    <col min="2052" max="2052" width="42.5703125" customWidth="1"/>
    <col min="2053" max="2053" width="8.7109375" bestFit="1" customWidth="1"/>
    <col min="2054" max="2054" width="6.7109375" bestFit="1" customWidth="1"/>
    <col min="2055" max="2055" width="11.5703125" customWidth="1"/>
    <col min="2056" max="2056" width="10.28515625" customWidth="1"/>
    <col min="2057" max="2057" width="8.140625" bestFit="1" customWidth="1"/>
    <col min="2058" max="2058" width="11.140625" customWidth="1"/>
    <col min="2059" max="2059" width="8.5703125" bestFit="1" customWidth="1"/>
    <col min="2060" max="2060" width="13.28515625" customWidth="1"/>
    <col min="2061" max="2061" width="11.28515625" customWidth="1"/>
    <col min="2062" max="2062" width="8" customWidth="1"/>
    <col min="2063" max="2063" width="16.85546875" customWidth="1"/>
    <col min="2305" max="2305" width="5.5703125" customWidth="1"/>
    <col min="2306" max="2306" width="1.140625" customWidth="1"/>
    <col min="2307" max="2307" width="1" customWidth="1"/>
    <col min="2308" max="2308" width="42.5703125" customWidth="1"/>
    <col min="2309" max="2309" width="8.7109375" bestFit="1" customWidth="1"/>
    <col min="2310" max="2310" width="6.7109375" bestFit="1" customWidth="1"/>
    <col min="2311" max="2311" width="11.5703125" customWidth="1"/>
    <col min="2312" max="2312" width="10.28515625" customWidth="1"/>
    <col min="2313" max="2313" width="8.140625" bestFit="1" customWidth="1"/>
    <col min="2314" max="2314" width="11.140625" customWidth="1"/>
    <col min="2315" max="2315" width="8.5703125" bestFit="1" customWidth="1"/>
    <col min="2316" max="2316" width="13.28515625" customWidth="1"/>
    <col min="2317" max="2317" width="11.28515625" customWidth="1"/>
    <col min="2318" max="2318" width="8" customWidth="1"/>
    <col min="2319" max="2319" width="16.85546875" customWidth="1"/>
    <col min="2561" max="2561" width="5.5703125" customWidth="1"/>
    <col min="2562" max="2562" width="1.140625" customWidth="1"/>
    <col min="2563" max="2563" width="1" customWidth="1"/>
    <col min="2564" max="2564" width="42.5703125" customWidth="1"/>
    <col min="2565" max="2565" width="8.7109375" bestFit="1" customWidth="1"/>
    <col min="2566" max="2566" width="6.7109375" bestFit="1" customWidth="1"/>
    <col min="2567" max="2567" width="11.5703125" customWidth="1"/>
    <col min="2568" max="2568" width="10.28515625" customWidth="1"/>
    <col min="2569" max="2569" width="8.140625" bestFit="1" customWidth="1"/>
    <col min="2570" max="2570" width="11.140625" customWidth="1"/>
    <col min="2571" max="2571" width="8.5703125" bestFit="1" customWidth="1"/>
    <col min="2572" max="2572" width="13.28515625" customWidth="1"/>
    <col min="2573" max="2573" width="11.28515625" customWidth="1"/>
    <col min="2574" max="2574" width="8" customWidth="1"/>
    <col min="2575" max="2575" width="16.85546875" customWidth="1"/>
    <col min="2817" max="2817" width="5.5703125" customWidth="1"/>
    <col min="2818" max="2818" width="1.140625" customWidth="1"/>
    <col min="2819" max="2819" width="1" customWidth="1"/>
    <col min="2820" max="2820" width="42.5703125" customWidth="1"/>
    <col min="2821" max="2821" width="8.7109375" bestFit="1" customWidth="1"/>
    <col min="2822" max="2822" width="6.7109375" bestFit="1" customWidth="1"/>
    <col min="2823" max="2823" width="11.5703125" customWidth="1"/>
    <col min="2824" max="2824" width="10.28515625" customWidth="1"/>
    <col min="2825" max="2825" width="8.140625" bestFit="1" customWidth="1"/>
    <col min="2826" max="2826" width="11.140625" customWidth="1"/>
    <col min="2827" max="2827" width="8.5703125" bestFit="1" customWidth="1"/>
    <col min="2828" max="2828" width="13.28515625" customWidth="1"/>
    <col min="2829" max="2829" width="11.28515625" customWidth="1"/>
    <col min="2830" max="2830" width="8" customWidth="1"/>
    <col min="2831" max="2831" width="16.85546875" customWidth="1"/>
    <col min="3073" max="3073" width="5.5703125" customWidth="1"/>
    <col min="3074" max="3074" width="1.140625" customWidth="1"/>
    <col min="3075" max="3075" width="1" customWidth="1"/>
    <col min="3076" max="3076" width="42.5703125" customWidth="1"/>
    <col min="3077" max="3077" width="8.7109375" bestFit="1" customWidth="1"/>
    <col min="3078" max="3078" width="6.7109375" bestFit="1" customWidth="1"/>
    <col min="3079" max="3079" width="11.5703125" customWidth="1"/>
    <col min="3080" max="3080" width="10.28515625" customWidth="1"/>
    <col min="3081" max="3081" width="8.140625" bestFit="1" customWidth="1"/>
    <col min="3082" max="3082" width="11.140625" customWidth="1"/>
    <col min="3083" max="3083" width="8.5703125" bestFit="1" customWidth="1"/>
    <col min="3084" max="3084" width="13.28515625" customWidth="1"/>
    <col min="3085" max="3085" width="11.28515625" customWidth="1"/>
    <col min="3086" max="3086" width="8" customWidth="1"/>
    <col min="3087" max="3087" width="16.85546875" customWidth="1"/>
    <col min="3329" max="3329" width="5.5703125" customWidth="1"/>
    <col min="3330" max="3330" width="1.140625" customWidth="1"/>
    <col min="3331" max="3331" width="1" customWidth="1"/>
    <col min="3332" max="3332" width="42.5703125" customWidth="1"/>
    <col min="3333" max="3333" width="8.7109375" bestFit="1" customWidth="1"/>
    <col min="3334" max="3334" width="6.7109375" bestFit="1" customWidth="1"/>
    <col min="3335" max="3335" width="11.5703125" customWidth="1"/>
    <col min="3336" max="3336" width="10.28515625" customWidth="1"/>
    <col min="3337" max="3337" width="8.140625" bestFit="1" customWidth="1"/>
    <col min="3338" max="3338" width="11.140625" customWidth="1"/>
    <col min="3339" max="3339" width="8.5703125" bestFit="1" customWidth="1"/>
    <col min="3340" max="3340" width="13.28515625" customWidth="1"/>
    <col min="3341" max="3341" width="11.28515625" customWidth="1"/>
    <col min="3342" max="3342" width="8" customWidth="1"/>
    <col min="3343" max="3343" width="16.85546875" customWidth="1"/>
    <col min="3585" max="3585" width="5.5703125" customWidth="1"/>
    <col min="3586" max="3586" width="1.140625" customWidth="1"/>
    <col min="3587" max="3587" width="1" customWidth="1"/>
    <col min="3588" max="3588" width="42.5703125" customWidth="1"/>
    <col min="3589" max="3589" width="8.7109375" bestFit="1" customWidth="1"/>
    <col min="3590" max="3590" width="6.7109375" bestFit="1" customWidth="1"/>
    <col min="3591" max="3591" width="11.5703125" customWidth="1"/>
    <col min="3592" max="3592" width="10.28515625" customWidth="1"/>
    <col min="3593" max="3593" width="8.140625" bestFit="1" customWidth="1"/>
    <col min="3594" max="3594" width="11.140625" customWidth="1"/>
    <col min="3595" max="3595" width="8.5703125" bestFit="1" customWidth="1"/>
    <col min="3596" max="3596" width="13.28515625" customWidth="1"/>
    <col min="3597" max="3597" width="11.28515625" customWidth="1"/>
    <col min="3598" max="3598" width="8" customWidth="1"/>
    <col min="3599" max="3599" width="16.85546875" customWidth="1"/>
    <col min="3841" max="3841" width="5.5703125" customWidth="1"/>
    <col min="3842" max="3842" width="1.140625" customWidth="1"/>
    <col min="3843" max="3843" width="1" customWidth="1"/>
    <col min="3844" max="3844" width="42.5703125" customWidth="1"/>
    <col min="3845" max="3845" width="8.7109375" bestFit="1" customWidth="1"/>
    <col min="3846" max="3846" width="6.7109375" bestFit="1" customWidth="1"/>
    <col min="3847" max="3847" width="11.5703125" customWidth="1"/>
    <col min="3848" max="3848" width="10.28515625" customWidth="1"/>
    <col min="3849" max="3849" width="8.140625" bestFit="1" customWidth="1"/>
    <col min="3850" max="3850" width="11.140625" customWidth="1"/>
    <col min="3851" max="3851" width="8.5703125" bestFit="1" customWidth="1"/>
    <col min="3852" max="3852" width="13.28515625" customWidth="1"/>
    <col min="3853" max="3853" width="11.28515625" customWidth="1"/>
    <col min="3854" max="3854" width="8" customWidth="1"/>
    <col min="3855" max="3855" width="16.85546875" customWidth="1"/>
    <col min="4097" max="4097" width="5.5703125" customWidth="1"/>
    <col min="4098" max="4098" width="1.140625" customWidth="1"/>
    <col min="4099" max="4099" width="1" customWidth="1"/>
    <col min="4100" max="4100" width="42.5703125" customWidth="1"/>
    <col min="4101" max="4101" width="8.7109375" bestFit="1" customWidth="1"/>
    <col min="4102" max="4102" width="6.7109375" bestFit="1" customWidth="1"/>
    <col min="4103" max="4103" width="11.5703125" customWidth="1"/>
    <col min="4104" max="4104" width="10.28515625" customWidth="1"/>
    <col min="4105" max="4105" width="8.140625" bestFit="1" customWidth="1"/>
    <col min="4106" max="4106" width="11.140625" customWidth="1"/>
    <col min="4107" max="4107" width="8.5703125" bestFit="1" customWidth="1"/>
    <col min="4108" max="4108" width="13.28515625" customWidth="1"/>
    <col min="4109" max="4109" width="11.28515625" customWidth="1"/>
    <col min="4110" max="4110" width="8" customWidth="1"/>
    <col min="4111" max="4111" width="16.85546875" customWidth="1"/>
    <col min="4353" max="4353" width="5.5703125" customWidth="1"/>
    <col min="4354" max="4354" width="1.140625" customWidth="1"/>
    <col min="4355" max="4355" width="1" customWidth="1"/>
    <col min="4356" max="4356" width="42.5703125" customWidth="1"/>
    <col min="4357" max="4357" width="8.7109375" bestFit="1" customWidth="1"/>
    <col min="4358" max="4358" width="6.7109375" bestFit="1" customWidth="1"/>
    <col min="4359" max="4359" width="11.5703125" customWidth="1"/>
    <col min="4360" max="4360" width="10.28515625" customWidth="1"/>
    <col min="4361" max="4361" width="8.140625" bestFit="1" customWidth="1"/>
    <col min="4362" max="4362" width="11.140625" customWidth="1"/>
    <col min="4363" max="4363" width="8.5703125" bestFit="1" customWidth="1"/>
    <col min="4364" max="4364" width="13.28515625" customWidth="1"/>
    <col min="4365" max="4365" width="11.28515625" customWidth="1"/>
    <col min="4366" max="4366" width="8" customWidth="1"/>
    <col min="4367" max="4367" width="16.85546875" customWidth="1"/>
    <col min="4609" max="4609" width="5.5703125" customWidth="1"/>
    <col min="4610" max="4610" width="1.140625" customWidth="1"/>
    <col min="4611" max="4611" width="1" customWidth="1"/>
    <col min="4612" max="4612" width="42.5703125" customWidth="1"/>
    <col min="4613" max="4613" width="8.7109375" bestFit="1" customWidth="1"/>
    <col min="4614" max="4614" width="6.7109375" bestFit="1" customWidth="1"/>
    <col min="4615" max="4615" width="11.5703125" customWidth="1"/>
    <col min="4616" max="4616" width="10.28515625" customWidth="1"/>
    <col min="4617" max="4617" width="8.140625" bestFit="1" customWidth="1"/>
    <col min="4618" max="4618" width="11.140625" customWidth="1"/>
    <col min="4619" max="4619" width="8.5703125" bestFit="1" customWidth="1"/>
    <col min="4620" max="4620" width="13.28515625" customWidth="1"/>
    <col min="4621" max="4621" width="11.28515625" customWidth="1"/>
    <col min="4622" max="4622" width="8" customWidth="1"/>
    <col min="4623" max="4623" width="16.85546875" customWidth="1"/>
    <col min="4865" max="4865" width="5.5703125" customWidth="1"/>
    <col min="4866" max="4866" width="1.140625" customWidth="1"/>
    <col min="4867" max="4867" width="1" customWidth="1"/>
    <col min="4868" max="4868" width="42.5703125" customWidth="1"/>
    <col min="4869" max="4869" width="8.7109375" bestFit="1" customWidth="1"/>
    <col min="4870" max="4870" width="6.7109375" bestFit="1" customWidth="1"/>
    <col min="4871" max="4871" width="11.5703125" customWidth="1"/>
    <col min="4872" max="4872" width="10.28515625" customWidth="1"/>
    <col min="4873" max="4873" width="8.140625" bestFit="1" customWidth="1"/>
    <col min="4874" max="4874" width="11.140625" customWidth="1"/>
    <col min="4875" max="4875" width="8.5703125" bestFit="1" customWidth="1"/>
    <col min="4876" max="4876" width="13.28515625" customWidth="1"/>
    <col min="4877" max="4877" width="11.28515625" customWidth="1"/>
    <col min="4878" max="4878" width="8" customWidth="1"/>
    <col min="4879" max="4879" width="16.85546875" customWidth="1"/>
    <col min="5121" max="5121" width="5.5703125" customWidth="1"/>
    <col min="5122" max="5122" width="1.140625" customWidth="1"/>
    <col min="5123" max="5123" width="1" customWidth="1"/>
    <col min="5124" max="5124" width="42.5703125" customWidth="1"/>
    <col min="5125" max="5125" width="8.7109375" bestFit="1" customWidth="1"/>
    <col min="5126" max="5126" width="6.7109375" bestFit="1" customWidth="1"/>
    <col min="5127" max="5127" width="11.5703125" customWidth="1"/>
    <col min="5128" max="5128" width="10.28515625" customWidth="1"/>
    <col min="5129" max="5129" width="8.140625" bestFit="1" customWidth="1"/>
    <col min="5130" max="5130" width="11.140625" customWidth="1"/>
    <col min="5131" max="5131" width="8.5703125" bestFit="1" customWidth="1"/>
    <col min="5132" max="5132" width="13.28515625" customWidth="1"/>
    <col min="5133" max="5133" width="11.28515625" customWidth="1"/>
    <col min="5134" max="5134" width="8" customWidth="1"/>
    <col min="5135" max="5135" width="16.85546875" customWidth="1"/>
    <col min="5377" max="5377" width="5.5703125" customWidth="1"/>
    <col min="5378" max="5378" width="1.140625" customWidth="1"/>
    <col min="5379" max="5379" width="1" customWidth="1"/>
    <col min="5380" max="5380" width="42.5703125" customWidth="1"/>
    <col min="5381" max="5381" width="8.7109375" bestFit="1" customWidth="1"/>
    <col min="5382" max="5382" width="6.7109375" bestFit="1" customWidth="1"/>
    <col min="5383" max="5383" width="11.5703125" customWidth="1"/>
    <col min="5384" max="5384" width="10.28515625" customWidth="1"/>
    <col min="5385" max="5385" width="8.140625" bestFit="1" customWidth="1"/>
    <col min="5386" max="5386" width="11.140625" customWidth="1"/>
    <col min="5387" max="5387" width="8.5703125" bestFit="1" customWidth="1"/>
    <col min="5388" max="5388" width="13.28515625" customWidth="1"/>
    <col min="5389" max="5389" width="11.28515625" customWidth="1"/>
    <col min="5390" max="5390" width="8" customWidth="1"/>
    <col min="5391" max="5391" width="16.85546875" customWidth="1"/>
    <col min="5633" max="5633" width="5.5703125" customWidth="1"/>
    <col min="5634" max="5634" width="1.140625" customWidth="1"/>
    <col min="5635" max="5635" width="1" customWidth="1"/>
    <col min="5636" max="5636" width="42.5703125" customWidth="1"/>
    <col min="5637" max="5637" width="8.7109375" bestFit="1" customWidth="1"/>
    <col min="5638" max="5638" width="6.7109375" bestFit="1" customWidth="1"/>
    <col min="5639" max="5639" width="11.5703125" customWidth="1"/>
    <col min="5640" max="5640" width="10.28515625" customWidth="1"/>
    <col min="5641" max="5641" width="8.140625" bestFit="1" customWidth="1"/>
    <col min="5642" max="5642" width="11.140625" customWidth="1"/>
    <col min="5643" max="5643" width="8.5703125" bestFit="1" customWidth="1"/>
    <col min="5644" max="5644" width="13.28515625" customWidth="1"/>
    <col min="5645" max="5645" width="11.28515625" customWidth="1"/>
    <col min="5646" max="5646" width="8" customWidth="1"/>
    <col min="5647" max="5647" width="16.85546875" customWidth="1"/>
    <col min="5889" max="5889" width="5.5703125" customWidth="1"/>
    <col min="5890" max="5890" width="1.140625" customWidth="1"/>
    <col min="5891" max="5891" width="1" customWidth="1"/>
    <col min="5892" max="5892" width="42.5703125" customWidth="1"/>
    <col min="5893" max="5893" width="8.7109375" bestFit="1" customWidth="1"/>
    <col min="5894" max="5894" width="6.7109375" bestFit="1" customWidth="1"/>
    <col min="5895" max="5895" width="11.5703125" customWidth="1"/>
    <col min="5896" max="5896" width="10.28515625" customWidth="1"/>
    <col min="5897" max="5897" width="8.140625" bestFit="1" customWidth="1"/>
    <col min="5898" max="5898" width="11.140625" customWidth="1"/>
    <col min="5899" max="5899" width="8.5703125" bestFit="1" customWidth="1"/>
    <col min="5900" max="5900" width="13.28515625" customWidth="1"/>
    <col min="5901" max="5901" width="11.28515625" customWidth="1"/>
    <col min="5902" max="5902" width="8" customWidth="1"/>
    <col min="5903" max="5903" width="16.85546875" customWidth="1"/>
    <col min="6145" max="6145" width="5.5703125" customWidth="1"/>
    <col min="6146" max="6146" width="1.140625" customWidth="1"/>
    <col min="6147" max="6147" width="1" customWidth="1"/>
    <col min="6148" max="6148" width="42.5703125" customWidth="1"/>
    <col min="6149" max="6149" width="8.7109375" bestFit="1" customWidth="1"/>
    <col min="6150" max="6150" width="6.7109375" bestFit="1" customWidth="1"/>
    <col min="6151" max="6151" width="11.5703125" customWidth="1"/>
    <col min="6152" max="6152" width="10.28515625" customWidth="1"/>
    <col min="6153" max="6153" width="8.140625" bestFit="1" customWidth="1"/>
    <col min="6154" max="6154" width="11.140625" customWidth="1"/>
    <col min="6155" max="6155" width="8.5703125" bestFit="1" customWidth="1"/>
    <col min="6156" max="6156" width="13.28515625" customWidth="1"/>
    <col min="6157" max="6157" width="11.28515625" customWidth="1"/>
    <col min="6158" max="6158" width="8" customWidth="1"/>
    <col min="6159" max="6159" width="16.85546875" customWidth="1"/>
    <col min="6401" max="6401" width="5.5703125" customWidth="1"/>
    <col min="6402" max="6402" width="1.140625" customWidth="1"/>
    <col min="6403" max="6403" width="1" customWidth="1"/>
    <col min="6404" max="6404" width="42.5703125" customWidth="1"/>
    <col min="6405" max="6405" width="8.7109375" bestFit="1" customWidth="1"/>
    <col min="6406" max="6406" width="6.7109375" bestFit="1" customWidth="1"/>
    <col min="6407" max="6407" width="11.5703125" customWidth="1"/>
    <col min="6408" max="6408" width="10.28515625" customWidth="1"/>
    <col min="6409" max="6409" width="8.140625" bestFit="1" customWidth="1"/>
    <col min="6410" max="6410" width="11.140625" customWidth="1"/>
    <col min="6411" max="6411" width="8.5703125" bestFit="1" customWidth="1"/>
    <col min="6412" max="6412" width="13.28515625" customWidth="1"/>
    <col min="6413" max="6413" width="11.28515625" customWidth="1"/>
    <col min="6414" max="6414" width="8" customWidth="1"/>
    <col min="6415" max="6415" width="16.85546875" customWidth="1"/>
    <col min="6657" max="6657" width="5.5703125" customWidth="1"/>
    <col min="6658" max="6658" width="1.140625" customWidth="1"/>
    <col min="6659" max="6659" width="1" customWidth="1"/>
    <col min="6660" max="6660" width="42.5703125" customWidth="1"/>
    <col min="6661" max="6661" width="8.7109375" bestFit="1" customWidth="1"/>
    <col min="6662" max="6662" width="6.7109375" bestFit="1" customWidth="1"/>
    <col min="6663" max="6663" width="11.5703125" customWidth="1"/>
    <col min="6664" max="6664" width="10.28515625" customWidth="1"/>
    <col min="6665" max="6665" width="8.140625" bestFit="1" customWidth="1"/>
    <col min="6666" max="6666" width="11.140625" customWidth="1"/>
    <col min="6667" max="6667" width="8.5703125" bestFit="1" customWidth="1"/>
    <col min="6668" max="6668" width="13.28515625" customWidth="1"/>
    <col min="6669" max="6669" width="11.28515625" customWidth="1"/>
    <col min="6670" max="6670" width="8" customWidth="1"/>
    <col min="6671" max="6671" width="16.85546875" customWidth="1"/>
    <col min="6913" max="6913" width="5.5703125" customWidth="1"/>
    <col min="6914" max="6914" width="1.140625" customWidth="1"/>
    <col min="6915" max="6915" width="1" customWidth="1"/>
    <col min="6916" max="6916" width="42.5703125" customWidth="1"/>
    <col min="6917" max="6917" width="8.7109375" bestFit="1" customWidth="1"/>
    <col min="6918" max="6918" width="6.7109375" bestFit="1" customWidth="1"/>
    <col min="6919" max="6919" width="11.5703125" customWidth="1"/>
    <col min="6920" max="6920" width="10.28515625" customWidth="1"/>
    <col min="6921" max="6921" width="8.140625" bestFit="1" customWidth="1"/>
    <col min="6922" max="6922" width="11.140625" customWidth="1"/>
    <col min="6923" max="6923" width="8.5703125" bestFit="1" customWidth="1"/>
    <col min="6924" max="6924" width="13.28515625" customWidth="1"/>
    <col min="6925" max="6925" width="11.28515625" customWidth="1"/>
    <col min="6926" max="6926" width="8" customWidth="1"/>
    <col min="6927" max="6927" width="16.85546875" customWidth="1"/>
    <col min="7169" max="7169" width="5.5703125" customWidth="1"/>
    <col min="7170" max="7170" width="1.140625" customWidth="1"/>
    <col min="7171" max="7171" width="1" customWidth="1"/>
    <col min="7172" max="7172" width="42.5703125" customWidth="1"/>
    <col min="7173" max="7173" width="8.7109375" bestFit="1" customWidth="1"/>
    <col min="7174" max="7174" width="6.7109375" bestFit="1" customWidth="1"/>
    <col min="7175" max="7175" width="11.5703125" customWidth="1"/>
    <col min="7176" max="7176" width="10.28515625" customWidth="1"/>
    <col min="7177" max="7177" width="8.140625" bestFit="1" customWidth="1"/>
    <col min="7178" max="7178" width="11.140625" customWidth="1"/>
    <col min="7179" max="7179" width="8.5703125" bestFit="1" customWidth="1"/>
    <col min="7180" max="7180" width="13.28515625" customWidth="1"/>
    <col min="7181" max="7181" width="11.28515625" customWidth="1"/>
    <col min="7182" max="7182" width="8" customWidth="1"/>
    <col min="7183" max="7183" width="16.85546875" customWidth="1"/>
    <col min="7425" max="7425" width="5.5703125" customWidth="1"/>
    <col min="7426" max="7426" width="1.140625" customWidth="1"/>
    <col min="7427" max="7427" width="1" customWidth="1"/>
    <col min="7428" max="7428" width="42.5703125" customWidth="1"/>
    <col min="7429" max="7429" width="8.7109375" bestFit="1" customWidth="1"/>
    <col min="7430" max="7430" width="6.7109375" bestFit="1" customWidth="1"/>
    <col min="7431" max="7431" width="11.5703125" customWidth="1"/>
    <col min="7432" max="7432" width="10.28515625" customWidth="1"/>
    <col min="7433" max="7433" width="8.140625" bestFit="1" customWidth="1"/>
    <col min="7434" max="7434" width="11.140625" customWidth="1"/>
    <col min="7435" max="7435" width="8.5703125" bestFit="1" customWidth="1"/>
    <col min="7436" max="7436" width="13.28515625" customWidth="1"/>
    <col min="7437" max="7437" width="11.28515625" customWidth="1"/>
    <col min="7438" max="7438" width="8" customWidth="1"/>
    <col min="7439" max="7439" width="16.85546875" customWidth="1"/>
    <col min="7681" max="7681" width="5.5703125" customWidth="1"/>
    <col min="7682" max="7682" width="1.140625" customWidth="1"/>
    <col min="7683" max="7683" width="1" customWidth="1"/>
    <col min="7684" max="7684" width="42.5703125" customWidth="1"/>
    <col min="7685" max="7685" width="8.7109375" bestFit="1" customWidth="1"/>
    <col min="7686" max="7686" width="6.7109375" bestFit="1" customWidth="1"/>
    <col min="7687" max="7687" width="11.5703125" customWidth="1"/>
    <col min="7688" max="7688" width="10.28515625" customWidth="1"/>
    <col min="7689" max="7689" width="8.140625" bestFit="1" customWidth="1"/>
    <col min="7690" max="7690" width="11.140625" customWidth="1"/>
    <col min="7691" max="7691" width="8.5703125" bestFit="1" customWidth="1"/>
    <col min="7692" max="7692" width="13.28515625" customWidth="1"/>
    <col min="7693" max="7693" width="11.28515625" customWidth="1"/>
    <col min="7694" max="7694" width="8" customWidth="1"/>
    <col min="7695" max="7695" width="16.85546875" customWidth="1"/>
    <col min="7937" max="7937" width="5.5703125" customWidth="1"/>
    <col min="7938" max="7938" width="1.140625" customWidth="1"/>
    <col min="7939" max="7939" width="1" customWidth="1"/>
    <col min="7940" max="7940" width="42.5703125" customWidth="1"/>
    <col min="7941" max="7941" width="8.7109375" bestFit="1" customWidth="1"/>
    <col min="7942" max="7942" width="6.7109375" bestFit="1" customWidth="1"/>
    <col min="7943" max="7943" width="11.5703125" customWidth="1"/>
    <col min="7944" max="7944" width="10.28515625" customWidth="1"/>
    <col min="7945" max="7945" width="8.140625" bestFit="1" customWidth="1"/>
    <col min="7946" max="7946" width="11.140625" customWidth="1"/>
    <col min="7947" max="7947" width="8.5703125" bestFit="1" customWidth="1"/>
    <col min="7948" max="7948" width="13.28515625" customWidth="1"/>
    <col min="7949" max="7949" width="11.28515625" customWidth="1"/>
    <col min="7950" max="7950" width="8" customWidth="1"/>
    <col min="7951" max="7951" width="16.85546875" customWidth="1"/>
    <col min="8193" max="8193" width="5.5703125" customWidth="1"/>
    <col min="8194" max="8194" width="1.140625" customWidth="1"/>
    <col min="8195" max="8195" width="1" customWidth="1"/>
    <col min="8196" max="8196" width="42.5703125" customWidth="1"/>
    <col min="8197" max="8197" width="8.7109375" bestFit="1" customWidth="1"/>
    <col min="8198" max="8198" width="6.7109375" bestFit="1" customWidth="1"/>
    <col min="8199" max="8199" width="11.5703125" customWidth="1"/>
    <col min="8200" max="8200" width="10.28515625" customWidth="1"/>
    <col min="8201" max="8201" width="8.140625" bestFit="1" customWidth="1"/>
    <col min="8202" max="8202" width="11.140625" customWidth="1"/>
    <col min="8203" max="8203" width="8.5703125" bestFit="1" customWidth="1"/>
    <col min="8204" max="8204" width="13.28515625" customWidth="1"/>
    <col min="8205" max="8205" width="11.28515625" customWidth="1"/>
    <col min="8206" max="8206" width="8" customWidth="1"/>
    <col min="8207" max="8207" width="16.85546875" customWidth="1"/>
    <col min="8449" max="8449" width="5.5703125" customWidth="1"/>
    <col min="8450" max="8450" width="1.140625" customWidth="1"/>
    <col min="8451" max="8451" width="1" customWidth="1"/>
    <col min="8452" max="8452" width="42.5703125" customWidth="1"/>
    <col min="8453" max="8453" width="8.7109375" bestFit="1" customWidth="1"/>
    <col min="8454" max="8454" width="6.7109375" bestFit="1" customWidth="1"/>
    <col min="8455" max="8455" width="11.5703125" customWidth="1"/>
    <col min="8456" max="8456" width="10.28515625" customWidth="1"/>
    <col min="8457" max="8457" width="8.140625" bestFit="1" customWidth="1"/>
    <col min="8458" max="8458" width="11.140625" customWidth="1"/>
    <col min="8459" max="8459" width="8.5703125" bestFit="1" customWidth="1"/>
    <col min="8460" max="8460" width="13.28515625" customWidth="1"/>
    <col min="8461" max="8461" width="11.28515625" customWidth="1"/>
    <col min="8462" max="8462" width="8" customWidth="1"/>
    <col min="8463" max="8463" width="16.85546875" customWidth="1"/>
    <col min="8705" max="8705" width="5.5703125" customWidth="1"/>
    <col min="8706" max="8706" width="1.140625" customWidth="1"/>
    <col min="8707" max="8707" width="1" customWidth="1"/>
    <col min="8708" max="8708" width="42.5703125" customWidth="1"/>
    <col min="8709" max="8709" width="8.7109375" bestFit="1" customWidth="1"/>
    <col min="8710" max="8710" width="6.7109375" bestFit="1" customWidth="1"/>
    <col min="8711" max="8711" width="11.5703125" customWidth="1"/>
    <col min="8712" max="8712" width="10.28515625" customWidth="1"/>
    <col min="8713" max="8713" width="8.140625" bestFit="1" customWidth="1"/>
    <col min="8714" max="8714" width="11.140625" customWidth="1"/>
    <col min="8715" max="8715" width="8.5703125" bestFit="1" customWidth="1"/>
    <col min="8716" max="8716" width="13.28515625" customWidth="1"/>
    <col min="8717" max="8717" width="11.28515625" customWidth="1"/>
    <col min="8718" max="8718" width="8" customWidth="1"/>
    <col min="8719" max="8719" width="16.85546875" customWidth="1"/>
    <col min="8961" max="8961" width="5.5703125" customWidth="1"/>
    <col min="8962" max="8962" width="1.140625" customWidth="1"/>
    <col min="8963" max="8963" width="1" customWidth="1"/>
    <col min="8964" max="8964" width="42.5703125" customWidth="1"/>
    <col min="8965" max="8965" width="8.7109375" bestFit="1" customWidth="1"/>
    <col min="8966" max="8966" width="6.7109375" bestFit="1" customWidth="1"/>
    <col min="8967" max="8967" width="11.5703125" customWidth="1"/>
    <col min="8968" max="8968" width="10.28515625" customWidth="1"/>
    <col min="8969" max="8969" width="8.140625" bestFit="1" customWidth="1"/>
    <col min="8970" max="8970" width="11.140625" customWidth="1"/>
    <col min="8971" max="8971" width="8.5703125" bestFit="1" customWidth="1"/>
    <col min="8972" max="8972" width="13.28515625" customWidth="1"/>
    <col min="8973" max="8973" width="11.28515625" customWidth="1"/>
    <col min="8974" max="8974" width="8" customWidth="1"/>
    <col min="8975" max="8975" width="16.85546875" customWidth="1"/>
    <col min="9217" max="9217" width="5.5703125" customWidth="1"/>
    <col min="9218" max="9218" width="1.140625" customWidth="1"/>
    <col min="9219" max="9219" width="1" customWidth="1"/>
    <col min="9220" max="9220" width="42.5703125" customWidth="1"/>
    <col min="9221" max="9221" width="8.7109375" bestFit="1" customWidth="1"/>
    <col min="9222" max="9222" width="6.7109375" bestFit="1" customWidth="1"/>
    <col min="9223" max="9223" width="11.5703125" customWidth="1"/>
    <col min="9224" max="9224" width="10.28515625" customWidth="1"/>
    <col min="9225" max="9225" width="8.140625" bestFit="1" customWidth="1"/>
    <col min="9226" max="9226" width="11.140625" customWidth="1"/>
    <col min="9227" max="9227" width="8.5703125" bestFit="1" customWidth="1"/>
    <col min="9228" max="9228" width="13.28515625" customWidth="1"/>
    <col min="9229" max="9229" width="11.28515625" customWidth="1"/>
    <col min="9230" max="9230" width="8" customWidth="1"/>
    <col min="9231" max="9231" width="16.85546875" customWidth="1"/>
    <col min="9473" max="9473" width="5.5703125" customWidth="1"/>
    <col min="9474" max="9474" width="1.140625" customWidth="1"/>
    <col min="9475" max="9475" width="1" customWidth="1"/>
    <col min="9476" max="9476" width="42.5703125" customWidth="1"/>
    <col min="9477" max="9477" width="8.7109375" bestFit="1" customWidth="1"/>
    <col min="9478" max="9478" width="6.7109375" bestFit="1" customWidth="1"/>
    <col min="9479" max="9479" width="11.5703125" customWidth="1"/>
    <col min="9480" max="9480" width="10.28515625" customWidth="1"/>
    <col min="9481" max="9481" width="8.140625" bestFit="1" customWidth="1"/>
    <col min="9482" max="9482" width="11.140625" customWidth="1"/>
    <col min="9483" max="9483" width="8.5703125" bestFit="1" customWidth="1"/>
    <col min="9484" max="9484" width="13.28515625" customWidth="1"/>
    <col min="9485" max="9485" width="11.28515625" customWidth="1"/>
    <col min="9486" max="9486" width="8" customWidth="1"/>
    <col min="9487" max="9487" width="16.85546875" customWidth="1"/>
    <col min="9729" max="9729" width="5.5703125" customWidth="1"/>
    <col min="9730" max="9730" width="1.140625" customWidth="1"/>
    <col min="9731" max="9731" width="1" customWidth="1"/>
    <col min="9732" max="9732" width="42.5703125" customWidth="1"/>
    <col min="9733" max="9733" width="8.7109375" bestFit="1" customWidth="1"/>
    <col min="9734" max="9734" width="6.7109375" bestFit="1" customWidth="1"/>
    <col min="9735" max="9735" width="11.5703125" customWidth="1"/>
    <col min="9736" max="9736" width="10.28515625" customWidth="1"/>
    <col min="9737" max="9737" width="8.140625" bestFit="1" customWidth="1"/>
    <col min="9738" max="9738" width="11.140625" customWidth="1"/>
    <col min="9739" max="9739" width="8.5703125" bestFit="1" customWidth="1"/>
    <col min="9740" max="9740" width="13.28515625" customWidth="1"/>
    <col min="9741" max="9741" width="11.28515625" customWidth="1"/>
    <col min="9742" max="9742" width="8" customWidth="1"/>
    <col min="9743" max="9743" width="16.85546875" customWidth="1"/>
    <col min="9985" max="9985" width="5.5703125" customWidth="1"/>
    <col min="9986" max="9986" width="1.140625" customWidth="1"/>
    <col min="9987" max="9987" width="1" customWidth="1"/>
    <col min="9988" max="9988" width="42.5703125" customWidth="1"/>
    <col min="9989" max="9989" width="8.7109375" bestFit="1" customWidth="1"/>
    <col min="9990" max="9990" width="6.7109375" bestFit="1" customWidth="1"/>
    <col min="9991" max="9991" width="11.5703125" customWidth="1"/>
    <col min="9992" max="9992" width="10.28515625" customWidth="1"/>
    <col min="9993" max="9993" width="8.140625" bestFit="1" customWidth="1"/>
    <col min="9994" max="9994" width="11.140625" customWidth="1"/>
    <col min="9995" max="9995" width="8.5703125" bestFit="1" customWidth="1"/>
    <col min="9996" max="9996" width="13.28515625" customWidth="1"/>
    <col min="9997" max="9997" width="11.28515625" customWidth="1"/>
    <col min="9998" max="9998" width="8" customWidth="1"/>
    <col min="9999" max="9999" width="16.85546875" customWidth="1"/>
    <col min="10241" max="10241" width="5.5703125" customWidth="1"/>
    <col min="10242" max="10242" width="1.140625" customWidth="1"/>
    <col min="10243" max="10243" width="1" customWidth="1"/>
    <col min="10244" max="10244" width="42.5703125" customWidth="1"/>
    <col min="10245" max="10245" width="8.7109375" bestFit="1" customWidth="1"/>
    <col min="10246" max="10246" width="6.7109375" bestFit="1" customWidth="1"/>
    <col min="10247" max="10247" width="11.5703125" customWidth="1"/>
    <col min="10248" max="10248" width="10.28515625" customWidth="1"/>
    <col min="10249" max="10249" width="8.140625" bestFit="1" customWidth="1"/>
    <col min="10250" max="10250" width="11.140625" customWidth="1"/>
    <col min="10251" max="10251" width="8.5703125" bestFit="1" customWidth="1"/>
    <col min="10252" max="10252" width="13.28515625" customWidth="1"/>
    <col min="10253" max="10253" width="11.28515625" customWidth="1"/>
    <col min="10254" max="10254" width="8" customWidth="1"/>
    <col min="10255" max="10255" width="16.85546875" customWidth="1"/>
    <col min="10497" max="10497" width="5.5703125" customWidth="1"/>
    <col min="10498" max="10498" width="1.140625" customWidth="1"/>
    <col min="10499" max="10499" width="1" customWidth="1"/>
    <col min="10500" max="10500" width="42.5703125" customWidth="1"/>
    <col min="10501" max="10501" width="8.7109375" bestFit="1" customWidth="1"/>
    <col min="10502" max="10502" width="6.7109375" bestFit="1" customWidth="1"/>
    <col min="10503" max="10503" width="11.5703125" customWidth="1"/>
    <col min="10504" max="10504" width="10.28515625" customWidth="1"/>
    <col min="10505" max="10505" width="8.140625" bestFit="1" customWidth="1"/>
    <col min="10506" max="10506" width="11.140625" customWidth="1"/>
    <col min="10507" max="10507" width="8.5703125" bestFit="1" customWidth="1"/>
    <col min="10508" max="10508" width="13.28515625" customWidth="1"/>
    <col min="10509" max="10509" width="11.28515625" customWidth="1"/>
    <col min="10510" max="10510" width="8" customWidth="1"/>
    <col min="10511" max="10511" width="16.85546875" customWidth="1"/>
    <col min="10753" max="10753" width="5.5703125" customWidth="1"/>
    <col min="10754" max="10754" width="1.140625" customWidth="1"/>
    <col min="10755" max="10755" width="1" customWidth="1"/>
    <col min="10756" max="10756" width="42.5703125" customWidth="1"/>
    <col min="10757" max="10757" width="8.7109375" bestFit="1" customWidth="1"/>
    <col min="10758" max="10758" width="6.7109375" bestFit="1" customWidth="1"/>
    <col min="10759" max="10759" width="11.5703125" customWidth="1"/>
    <col min="10760" max="10760" width="10.28515625" customWidth="1"/>
    <col min="10761" max="10761" width="8.140625" bestFit="1" customWidth="1"/>
    <col min="10762" max="10762" width="11.140625" customWidth="1"/>
    <col min="10763" max="10763" width="8.5703125" bestFit="1" customWidth="1"/>
    <col min="10764" max="10764" width="13.28515625" customWidth="1"/>
    <col min="10765" max="10765" width="11.28515625" customWidth="1"/>
    <col min="10766" max="10766" width="8" customWidth="1"/>
    <col min="10767" max="10767" width="16.85546875" customWidth="1"/>
    <col min="11009" max="11009" width="5.5703125" customWidth="1"/>
    <col min="11010" max="11010" width="1.140625" customWidth="1"/>
    <col min="11011" max="11011" width="1" customWidth="1"/>
    <col min="11012" max="11012" width="42.5703125" customWidth="1"/>
    <col min="11013" max="11013" width="8.7109375" bestFit="1" customWidth="1"/>
    <col min="11014" max="11014" width="6.7109375" bestFit="1" customWidth="1"/>
    <col min="11015" max="11015" width="11.5703125" customWidth="1"/>
    <col min="11016" max="11016" width="10.28515625" customWidth="1"/>
    <col min="11017" max="11017" width="8.140625" bestFit="1" customWidth="1"/>
    <col min="11018" max="11018" width="11.140625" customWidth="1"/>
    <col min="11019" max="11019" width="8.5703125" bestFit="1" customWidth="1"/>
    <col min="11020" max="11020" width="13.28515625" customWidth="1"/>
    <col min="11021" max="11021" width="11.28515625" customWidth="1"/>
    <col min="11022" max="11022" width="8" customWidth="1"/>
    <col min="11023" max="11023" width="16.85546875" customWidth="1"/>
    <col min="11265" max="11265" width="5.5703125" customWidth="1"/>
    <col min="11266" max="11266" width="1.140625" customWidth="1"/>
    <col min="11267" max="11267" width="1" customWidth="1"/>
    <col min="11268" max="11268" width="42.5703125" customWidth="1"/>
    <col min="11269" max="11269" width="8.7109375" bestFit="1" customWidth="1"/>
    <col min="11270" max="11270" width="6.7109375" bestFit="1" customWidth="1"/>
    <col min="11271" max="11271" width="11.5703125" customWidth="1"/>
    <col min="11272" max="11272" width="10.28515625" customWidth="1"/>
    <col min="11273" max="11273" width="8.140625" bestFit="1" customWidth="1"/>
    <col min="11274" max="11274" width="11.140625" customWidth="1"/>
    <col min="11275" max="11275" width="8.5703125" bestFit="1" customWidth="1"/>
    <col min="11276" max="11276" width="13.28515625" customWidth="1"/>
    <col min="11277" max="11277" width="11.28515625" customWidth="1"/>
    <col min="11278" max="11278" width="8" customWidth="1"/>
    <col min="11279" max="11279" width="16.85546875" customWidth="1"/>
    <col min="11521" max="11521" width="5.5703125" customWidth="1"/>
    <col min="11522" max="11522" width="1.140625" customWidth="1"/>
    <col min="11523" max="11523" width="1" customWidth="1"/>
    <col min="11524" max="11524" width="42.5703125" customWidth="1"/>
    <col min="11525" max="11525" width="8.7109375" bestFit="1" customWidth="1"/>
    <col min="11526" max="11526" width="6.7109375" bestFit="1" customWidth="1"/>
    <col min="11527" max="11527" width="11.5703125" customWidth="1"/>
    <col min="11528" max="11528" width="10.28515625" customWidth="1"/>
    <col min="11529" max="11529" width="8.140625" bestFit="1" customWidth="1"/>
    <col min="11530" max="11530" width="11.140625" customWidth="1"/>
    <col min="11531" max="11531" width="8.5703125" bestFit="1" customWidth="1"/>
    <col min="11532" max="11532" width="13.28515625" customWidth="1"/>
    <col min="11533" max="11533" width="11.28515625" customWidth="1"/>
    <col min="11534" max="11534" width="8" customWidth="1"/>
    <col min="11535" max="11535" width="16.85546875" customWidth="1"/>
    <col min="11777" max="11777" width="5.5703125" customWidth="1"/>
    <col min="11778" max="11778" width="1.140625" customWidth="1"/>
    <col min="11779" max="11779" width="1" customWidth="1"/>
    <col min="11780" max="11780" width="42.5703125" customWidth="1"/>
    <col min="11781" max="11781" width="8.7109375" bestFit="1" customWidth="1"/>
    <col min="11782" max="11782" width="6.7109375" bestFit="1" customWidth="1"/>
    <col min="11783" max="11783" width="11.5703125" customWidth="1"/>
    <col min="11784" max="11784" width="10.28515625" customWidth="1"/>
    <col min="11785" max="11785" width="8.140625" bestFit="1" customWidth="1"/>
    <col min="11786" max="11786" width="11.140625" customWidth="1"/>
    <col min="11787" max="11787" width="8.5703125" bestFit="1" customWidth="1"/>
    <col min="11788" max="11788" width="13.28515625" customWidth="1"/>
    <col min="11789" max="11789" width="11.28515625" customWidth="1"/>
    <col min="11790" max="11790" width="8" customWidth="1"/>
    <col min="11791" max="11791" width="16.85546875" customWidth="1"/>
    <col min="12033" max="12033" width="5.5703125" customWidth="1"/>
    <col min="12034" max="12034" width="1.140625" customWidth="1"/>
    <col min="12035" max="12035" width="1" customWidth="1"/>
    <col min="12036" max="12036" width="42.5703125" customWidth="1"/>
    <col min="12037" max="12037" width="8.7109375" bestFit="1" customWidth="1"/>
    <col min="12038" max="12038" width="6.7109375" bestFit="1" customWidth="1"/>
    <col min="12039" max="12039" width="11.5703125" customWidth="1"/>
    <col min="12040" max="12040" width="10.28515625" customWidth="1"/>
    <col min="12041" max="12041" width="8.140625" bestFit="1" customWidth="1"/>
    <col min="12042" max="12042" width="11.140625" customWidth="1"/>
    <col min="12043" max="12043" width="8.5703125" bestFit="1" customWidth="1"/>
    <col min="12044" max="12044" width="13.28515625" customWidth="1"/>
    <col min="12045" max="12045" width="11.28515625" customWidth="1"/>
    <col min="12046" max="12046" width="8" customWidth="1"/>
    <col min="12047" max="12047" width="16.85546875" customWidth="1"/>
    <col min="12289" max="12289" width="5.5703125" customWidth="1"/>
    <col min="12290" max="12290" width="1.140625" customWidth="1"/>
    <col min="12291" max="12291" width="1" customWidth="1"/>
    <col min="12292" max="12292" width="42.5703125" customWidth="1"/>
    <col min="12293" max="12293" width="8.7109375" bestFit="1" customWidth="1"/>
    <col min="12294" max="12294" width="6.7109375" bestFit="1" customWidth="1"/>
    <col min="12295" max="12295" width="11.5703125" customWidth="1"/>
    <col min="12296" max="12296" width="10.28515625" customWidth="1"/>
    <col min="12297" max="12297" width="8.140625" bestFit="1" customWidth="1"/>
    <col min="12298" max="12298" width="11.140625" customWidth="1"/>
    <col min="12299" max="12299" width="8.5703125" bestFit="1" customWidth="1"/>
    <col min="12300" max="12300" width="13.28515625" customWidth="1"/>
    <col min="12301" max="12301" width="11.28515625" customWidth="1"/>
    <col min="12302" max="12302" width="8" customWidth="1"/>
    <col min="12303" max="12303" width="16.85546875" customWidth="1"/>
    <col min="12545" max="12545" width="5.5703125" customWidth="1"/>
    <col min="12546" max="12546" width="1.140625" customWidth="1"/>
    <col min="12547" max="12547" width="1" customWidth="1"/>
    <col min="12548" max="12548" width="42.5703125" customWidth="1"/>
    <col min="12549" max="12549" width="8.7109375" bestFit="1" customWidth="1"/>
    <col min="12550" max="12550" width="6.7109375" bestFit="1" customWidth="1"/>
    <col min="12551" max="12551" width="11.5703125" customWidth="1"/>
    <col min="12552" max="12552" width="10.28515625" customWidth="1"/>
    <col min="12553" max="12553" width="8.140625" bestFit="1" customWidth="1"/>
    <col min="12554" max="12554" width="11.140625" customWidth="1"/>
    <col min="12555" max="12555" width="8.5703125" bestFit="1" customWidth="1"/>
    <col min="12556" max="12556" width="13.28515625" customWidth="1"/>
    <col min="12557" max="12557" width="11.28515625" customWidth="1"/>
    <col min="12558" max="12558" width="8" customWidth="1"/>
    <col min="12559" max="12559" width="16.85546875" customWidth="1"/>
    <col min="12801" max="12801" width="5.5703125" customWidth="1"/>
    <col min="12802" max="12802" width="1.140625" customWidth="1"/>
    <col min="12803" max="12803" width="1" customWidth="1"/>
    <col min="12804" max="12804" width="42.5703125" customWidth="1"/>
    <col min="12805" max="12805" width="8.7109375" bestFit="1" customWidth="1"/>
    <col min="12806" max="12806" width="6.7109375" bestFit="1" customWidth="1"/>
    <col min="12807" max="12807" width="11.5703125" customWidth="1"/>
    <col min="12808" max="12808" width="10.28515625" customWidth="1"/>
    <col min="12809" max="12809" width="8.140625" bestFit="1" customWidth="1"/>
    <col min="12810" max="12810" width="11.140625" customWidth="1"/>
    <col min="12811" max="12811" width="8.5703125" bestFit="1" customWidth="1"/>
    <col min="12812" max="12812" width="13.28515625" customWidth="1"/>
    <col min="12813" max="12813" width="11.28515625" customWidth="1"/>
    <col min="12814" max="12814" width="8" customWidth="1"/>
    <col min="12815" max="12815" width="16.85546875" customWidth="1"/>
    <col min="13057" max="13057" width="5.5703125" customWidth="1"/>
    <col min="13058" max="13058" width="1.140625" customWidth="1"/>
    <col min="13059" max="13059" width="1" customWidth="1"/>
    <col min="13060" max="13060" width="42.5703125" customWidth="1"/>
    <col min="13061" max="13061" width="8.7109375" bestFit="1" customWidth="1"/>
    <col min="13062" max="13062" width="6.7109375" bestFit="1" customWidth="1"/>
    <col min="13063" max="13063" width="11.5703125" customWidth="1"/>
    <col min="13064" max="13064" width="10.28515625" customWidth="1"/>
    <col min="13065" max="13065" width="8.140625" bestFit="1" customWidth="1"/>
    <col min="13066" max="13066" width="11.140625" customWidth="1"/>
    <col min="13067" max="13067" width="8.5703125" bestFit="1" customWidth="1"/>
    <col min="13068" max="13068" width="13.28515625" customWidth="1"/>
    <col min="13069" max="13069" width="11.28515625" customWidth="1"/>
    <col min="13070" max="13070" width="8" customWidth="1"/>
    <col min="13071" max="13071" width="16.85546875" customWidth="1"/>
    <col min="13313" max="13313" width="5.5703125" customWidth="1"/>
    <col min="13314" max="13314" width="1.140625" customWidth="1"/>
    <col min="13315" max="13315" width="1" customWidth="1"/>
    <col min="13316" max="13316" width="42.5703125" customWidth="1"/>
    <col min="13317" max="13317" width="8.7109375" bestFit="1" customWidth="1"/>
    <col min="13318" max="13318" width="6.7109375" bestFit="1" customWidth="1"/>
    <col min="13319" max="13319" width="11.5703125" customWidth="1"/>
    <col min="13320" max="13320" width="10.28515625" customWidth="1"/>
    <col min="13321" max="13321" width="8.140625" bestFit="1" customWidth="1"/>
    <col min="13322" max="13322" width="11.140625" customWidth="1"/>
    <col min="13323" max="13323" width="8.5703125" bestFit="1" customWidth="1"/>
    <col min="13324" max="13324" width="13.28515625" customWidth="1"/>
    <col min="13325" max="13325" width="11.28515625" customWidth="1"/>
    <col min="13326" max="13326" width="8" customWidth="1"/>
    <col min="13327" max="13327" width="16.85546875" customWidth="1"/>
    <col min="13569" max="13569" width="5.5703125" customWidth="1"/>
    <col min="13570" max="13570" width="1.140625" customWidth="1"/>
    <col min="13571" max="13571" width="1" customWidth="1"/>
    <col min="13572" max="13572" width="42.5703125" customWidth="1"/>
    <col min="13573" max="13573" width="8.7109375" bestFit="1" customWidth="1"/>
    <col min="13574" max="13574" width="6.7109375" bestFit="1" customWidth="1"/>
    <col min="13575" max="13575" width="11.5703125" customWidth="1"/>
    <col min="13576" max="13576" width="10.28515625" customWidth="1"/>
    <col min="13577" max="13577" width="8.140625" bestFit="1" customWidth="1"/>
    <col min="13578" max="13578" width="11.140625" customWidth="1"/>
    <col min="13579" max="13579" width="8.5703125" bestFit="1" customWidth="1"/>
    <col min="13580" max="13580" width="13.28515625" customWidth="1"/>
    <col min="13581" max="13581" width="11.28515625" customWidth="1"/>
    <col min="13582" max="13582" width="8" customWidth="1"/>
    <col min="13583" max="13583" width="16.85546875" customWidth="1"/>
    <col min="13825" max="13825" width="5.5703125" customWidth="1"/>
    <col min="13826" max="13826" width="1.140625" customWidth="1"/>
    <col min="13827" max="13827" width="1" customWidth="1"/>
    <col min="13828" max="13828" width="42.5703125" customWidth="1"/>
    <col min="13829" max="13829" width="8.7109375" bestFit="1" customWidth="1"/>
    <col min="13830" max="13830" width="6.7109375" bestFit="1" customWidth="1"/>
    <col min="13831" max="13831" width="11.5703125" customWidth="1"/>
    <col min="13832" max="13832" width="10.28515625" customWidth="1"/>
    <col min="13833" max="13833" width="8.140625" bestFit="1" customWidth="1"/>
    <col min="13834" max="13834" width="11.140625" customWidth="1"/>
    <col min="13835" max="13835" width="8.5703125" bestFit="1" customWidth="1"/>
    <col min="13836" max="13836" width="13.28515625" customWidth="1"/>
    <col min="13837" max="13837" width="11.28515625" customWidth="1"/>
    <col min="13838" max="13838" width="8" customWidth="1"/>
    <col min="13839" max="13839" width="16.85546875" customWidth="1"/>
    <col min="14081" max="14081" width="5.5703125" customWidth="1"/>
    <col min="14082" max="14082" width="1.140625" customWidth="1"/>
    <col min="14083" max="14083" width="1" customWidth="1"/>
    <col min="14084" max="14084" width="42.5703125" customWidth="1"/>
    <col min="14085" max="14085" width="8.7109375" bestFit="1" customWidth="1"/>
    <col min="14086" max="14086" width="6.7109375" bestFit="1" customWidth="1"/>
    <col min="14087" max="14087" width="11.5703125" customWidth="1"/>
    <col min="14088" max="14088" width="10.28515625" customWidth="1"/>
    <col min="14089" max="14089" width="8.140625" bestFit="1" customWidth="1"/>
    <col min="14090" max="14090" width="11.140625" customWidth="1"/>
    <col min="14091" max="14091" width="8.5703125" bestFit="1" customWidth="1"/>
    <col min="14092" max="14092" width="13.28515625" customWidth="1"/>
    <col min="14093" max="14093" width="11.28515625" customWidth="1"/>
    <col min="14094" max="14094" width="8" customWidth="1"/>
    <col min="14095" max="14095" width="16.85546875" customWidth="1"/>
    <col min="14337" max="14337" width="5.5703125" customWidth="1"/>
    <col min="14338" max="14338" width="1.140625" customWidth="1"/>
    <col min="14339" max="14339" width="1" customWidth="1"/>
    <col min="14340" max="14340" width="42.5703125" customWidth="1"/>
    <col min="14341" max="14341" width="8.7109375" bestFit="1" customWidth="1"/>
    <col min="14342" max="14342" width="6.7109375" bestFit="1" customWidth="1"/>
    <col min="14343" max="14343" width="11.5703125" customWidth="1"/>
    <col min="14344" max="14344" width="10.28515625" customWidth="1"/>
    <col min="14345" max="14345" width="8.140625" bestFit="1" customWidth="1"/>
    <col min="14346" max="14346" width="11.140625" customWidth="1"/>
    <col min="14347" max="14347" width="8.5703125" bestFit="1" customWidth="1"/>
    <col min="14348" max="14348" width="13.28515625" customWidth="1"/>
    <col min="14349" max="14349" width="11.28515625" customWidth="1"/>
    <col min="14350" max="14350" width="8" customWidth="1"/>
    <col min="14351" max="14351" width="16.85546875" customWidth="1"/>
    <col min="14593" max="14593" width="5.5703125" customWidth="1"/>
    <col min="14594" max="14594" width="1.140625" customWidth="1"/>
    <col min="14595" max="14595" width="1" customWidth="1"/>
    <col min="14596" max="14596" width="42.5703125" customWidth="1"/>
    <col min="14597" max="14597" width="8.7109375" bestFit="1" customWidth="1"/>
    <col min="14598" max="14598" width="6.7109375" bestFit="1" customWidth="1"/>
    <col min="14599" max="14599" width="11.5703125" customWidth="1"/>
    <col min="14600" max="14600" width="10.28515625" customWidth="1"/>
    <col min="14601" max="14601" width="8.140625" bestFit="1" customWidth="1"/>
    <col min="14602" max="14602" width="11.140625" customWidth="1"/>
    <col min="14603" max="14603" width="8.5703125" bestFit="1" customWidth="1"/>
    <col min="14604" max="14604" width="13.28515625" customWidth="1"/>
    <col min="14605" max="14605" width="11.28515625" customWidth="1"/>
    <col min="14606" max="14606" width="8" customWidth="1"/>
    <col min="14607" max="14607" width="16.85546875" customWidth="1"/>
    <col min="14849" max="14849" width="5.5703125" customWidth="1"/>
    <col min="14850" max="14850" width="1.140625" customWidth="1"/>
    <col min="14851" max="14851" width="1" customWidth="1"/>
    <col min="14852" max="14852" width="42.5703125" customWidth="1"/>
    <col min="14853" max="14853" width="8.7109375" bestFit="1" customWidth="1"/>
    <col min="14854" max="14854" width="6.7109375" bestFit="1" customWidth="1"/>
    <col min="14855" max="14855" width="11.5703125" customWidth="1"/>
    <col min="14856" max="14856" width="10.28515625" customWidth="1"/>
    <col min="14857" max="14857" width="8.140625" bestFit="1" customWidth="1"/>
    <col min="14858" max="14858" width="11.140625" customWidth="1"/>
    <col min="14859" max="14859" width="8.5703125" bestFit="1" customWidth="1"/>
    <col min="14860" max="14860" width="13.28515625" customWidth="1"/>
    <col min="14861" max="14861" width="11.28515625" customWidth="1"/>
    <col min="14862" max="14862" width="8" customWidth="1"/>
    <col min="14863" max="14863" width="16.85546875" customWidth="1"/>
    <col min="15105" max="15105" width="5.5703125" customWidth="1"/>
    <col min="15106" max="15106" width="1.140625" customWidth="1"/>
    <col min="15107" max="15107" width="1" customWidth="1"/>
    <col min="15108" max="15108" width="42.5703125" customWidth="1"/>
    <col min="15109" max="15109" width="8.7109375" bestFit="1" customWidth="1"/>
    <col min="15110" max="15110" width="6.7109375" bestFit="1" customWidth="1"/>
    <col min="15111" max="15111" width="11.5703125" customWidth="1"/>
    <col min="15112" max="15112" width="10.28515625" customWidth="1"/>
    <col min="15113" max="15113" width="8.140625" bestFit="1" customWidth="1"/>
    <col min="15114" max="15114" width="11.140625" customWidth="1"/>
    <col min="15115" max="15115" width="8.5703125" bestFit="1" customWidth="1"/>
    <col min="15116" max="15116" width="13.28515625" customWidth="1"/>
    <col min="15117" max="15117" width="11.28515625" customWidth="1"/>
    <col min="15118" max="15118" width="8" customWidth="1"/>
    <col min="15119" max="15119" width="16.85546875" customWidth="1"/>
    <col min="15361" max="15361" width="5.5703125" customWidth="1"/>
    <col min="15362" max="15362" width="1.140625" customWidth="1"/>
    <col min="15363" max="15363" width="1" customWidth="1"/>
    <col min="15364" max="15364" width="42.5703125" customWidth="1"/>
    <col min="15365" max="15365" width="8.7109375" bestFit="1" customWidth="1"/>
    <col min="15366" max="15366" width="6.7109375" bestFit="1" customWidth="1"/>
    <col min="15367" max="15367" width="11.5703125" customWidth="1"/>
    <col min="15368" max="15368" width="10.28515625" customWidth="1"/>
    <col min="15369" max="15369" width="8.140625" bestFit="1" customWidth="1"/>
    <col min="15370" max="15370" width="11.140625" customWidth="1"/>
    <col min="15371" max="15371" width="8.5703125" bestFit="1" customWidth="1"/>
    <col min="15372" max="15372" width="13.28515625" customWidth="1"/>
    <col min="15373" max="15373" width="11.28515625" customWidth="1"/>
    <col min="15374" max="15374" width="8" customWidth="1"/>
    <col min="15375" max="15375" width="16.85546875" customWidth="1"/>
    <col min="15617" max="15617" width="5.5703125" customWidth="1"/>
    <col min="15618" max="15618" width="1.140625" customWidth="1"/>
    <col min="15619" max="15619" width="1" customWidth="1"/>
    <col min="15620" max="15620" width="42.5703125" customWidth="1"/>
    <col min="15621" max="15621" width="8.7109375" bestFit="1" customWidth="1"/>
    <col min="15622" max="15622" width="6.7109375" bestFit="1" customWidth="1"/>
    <col min="15623" max="15623" width="11.5703125" customWidth="1"/>
    <col min="15624" max="15624" width="10.28515625" customWidth="1"/>
    <col min="15625" max="15625" width="8.140625" bestFit="1" customWidth="1"/>
    <col min="15626" max="15626" width="11.140625" customWidth="1"/>
    <col min="15627" max="15627" width="8.5703125" bestFit="1" customWidth="1"/>
    <col min="15628" max="15628" width="13.28515625" customWidth="1"/>
    <col min="15629" max="15629" width="11.28515625" customWidth="1"/>
    <col min="15630" max="15630" width="8" customWidth="1"/>
    <col min="15631" max="15631" width="16.85546875" customWidth="1"/>
    <col min="15873" max="15873" width="5.5703125" customWidth="1"/>
    <col min="15874" max="15874" width="1.140625" customWidth="1"/>
    <col min="15875" max="15875" width="1" customWidth="1"/>
    <col min="15876" max="15876" width="42.5703125" customWidth="1"/>
    <col min="15877" max="15877" width="8.7109375" bestFit="1" customWidth="1"/>
    <col min="15878" max="15878" width="6.7109375" bestFit="1" customWidth="1"/>
    <col min="15879" max="15879" width="11.5703125" customWidth="1"/>
    <col min="15880" max="15880" width="10.28515625" customWidth="1"/>
    <col min="15881" max="15881" width="8.140625" bestFit="1" customWidth="1"/>
    <col min="15882" max="15882" width="11.140625" customWidth="1"/>
    <col min="15883" max="15883" width="8.5703125" bestFit="1" customWidth="1"/>
    <col min="15884" max="15884" width="13.28515625" customWidth="1"/>
    <col min="15885" max="15885" width="11.28515625" customWidth="1"/>
    <col min="15886" max="15886" width="8" customWidth="1"/>
    <col min="15887" max="15887" width="16.85546875" customWidth="1"/>
    <col min="16129" max="16129" width="5.5703125" customWidth="1"/>
    <col min="16130" max="16130" width="1.140625" customWidth="1"/>
    <col min="16131" max="16131" width="1" customWidth="1"/>
    <col min="16132" max="16132" width="42.5703125" customWidth="1"/>
    <col min="16133" max="16133" width="8.7109375" bestFit="1" customWidth="1"/>
    <col min="16134" max="16134" width="6.7109375" bestFit="1" customWidth="1"/>
    <col min="16135" max="16135" width="11.5703125" customWidth="1"/>
    <col min="16136" max="16136" width="10.28515625" customWidth="1"/>
    <col min="16137" max="16137" width="8.140625" bestFit="1" customWidth="1"/>
    <col min="16138" max="16138" width="11.140625" customWidth="1"/>
    <col min="16139" max="16139" width="8.5703125" bestFit="1" customWidth="1"/>
    <col min="16140" max="16140" width="13.28515625" customWidth="1"/>
    <col min="16141" max="16141" width="11.28515625" customWidth="1"/>
    <col min="16142" max="16142" width="8" customWidth="1"/>
    <col min="16143" max="16143" width="16.85546875" customWidth="1"/>
  </cols>
  <sheetData>
    <row r="1" spans="1:16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365"/>
      <c r="N1" s="365"/>
      <c r="O1" s="365"/>
      <c r="P1" s="170"/>
    </row>
    <row r="2" spans="1:16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26"/>
      <c r="N2" s="366" t="s">
        <v>672</v>
      </c>
      <c r="O2" s="366"/>
      <c r="P2" s="170"/>
    </row>
    <row r="3" spans="1:16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N3" s="366" t="s">
        <v>673</v>
      </c>
      <c r="O3" s="366"/>
      <c r="P3" s="170"/>
    </row>
    <row r="4" spans="1:16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6">
      <c r="A5" s="652"/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</row>
    <row r="6" spans="1:16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6">
      <c r="A7" s="653" t="s">
        <v>674</v>
      </c>
      <c r="B7" s="653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</row>
    <row r="8" spans="1:16">
      <c r="A8" s="367"/>
      <c r="B8" s="367"/>
      <c r="C8" s="367"/>
      <c r="D8" s="367" t="s">
        <v>675</v>
      </c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</row>
    <row r="9" spans="1:16">
      <c r="A9" s="654" t="s">
        <v>676</v>
      </c>
      <c r="B9" s="655" t="s">
        <v>677</v>
      </c>
      <c r="C9" s="656"/>
      <c r="D9" s="657"/>
      <c r="E9" s="661" t="s">
        <v>678</v>
      </c>
      <c r="F9" s="661"/>
      <c r="G9" s="661"/>
      <c r="H9" s="661"/>
      <c r="I9" s="661"/>
      <c r="J9" s="661"/>
      <c r="K9" s="661"/>
      <c r="L9" s="661"/>
      <c r="M9" s="661"/>
      <c r="N9" s="661"/>
      <c r="O9" s="556" t="s">
        <v>679</v>
      </c>
    </row>
    <row r="10" spans="1:16" ht="51">
      <c r="A10" s="654"/>
      <c r="B10" s="658"/>
      <c r="C10" s="659"/>
      <c r="D10" s="660"/>
      <c r="E10" s="368" t="s">
        <v>680</v>
      </c>
      <c r="F10" s="369" t="s">
        <v>681</v>
      </c>
      <c r="G10" s="142" t="s">
        <v>682</v>
      </c>
      <c r="H10" s="369" t="s">
        <v>683</v>
      </c>
      <c r="I10" s="142" t="s">
        <v>684</v>
      </c>
      <c r="J10" s="142" t="s">
        <v>685</v>
      </c>
      <c r="K10" s="142" t="s">
        <v>686</v>
      </c>
      <c r="L10" s="142" t="s">
        <v>687</v>
      </c>
      <c r="M10" s="369" t="s">
        <v>688</v>
      </c>
      <c r="N10" s="142" t="s">
        <v>689</v>
      </c>
      <c r="O10" s="556"/>
    </row>
    <row r="11" spans="1:16">
      <c r="A11" s="146">
        <v>1</v>
      </c>
      <c r="B11" s="662">
        <v>2</v>
      </c>
      <c r="C11" s="662"/>
      <c r="D11" s="663"/>
      <c r="E11" s="146">
        <v>3</v>
      </c>
      <c r="F11" s="146">
        <v>4</v>
      </c>
      <c r="G11" s="146">
        <v>5</v>
      </c>
      <c r="H11" s="146">
        <v>6</v>
      </c>
      <c r="I11" s="146">
        <v>7</v>
      </c>
      <c r="J11" s="146">
        <v>8</v>
      </c>
      <c r="K11" s="146">
        <v>9</v>
      </c>
      <c r="L11" s="146">
        <v>10</v>
      </c>
      <c r="M11" s="146">
        <v>11</v>
      </c>
      <c r="N11" s="146">
        <v>12</v>
      </c>
      <c r="O11" s="146">
        <v>13</v>
      </c>
    </row>
    <row r="12" spans="1:16">
      <c r="A12" s="370" t="s">
        <v>253</v>
      </c>
      <c r="B12" s="371" t="s">
        <v>172</v>
      </c>
      <c r="C12" s="372"/>
      <c r="D12" s="372"/>
      <c r="E12" s="151"/>
      <c r="F12" s="151"/>
      <c r="G12" s="151"/>
      <c r="H12" s="151"/>
      <c r="I12" s="151"/>
      <c r="J12" s="151"/>
      <c r="K12" s="151"/>
      <c r="L12" s="151"/>
      <c r="M12" s="373">
        <f>M13+M14+M15+M16+M17+M18+M19+M20+M21+M22+M23+M24+M25+M26</f>
        <v>567298.9</v>
      </c>
      <c r="N12" s="151"/>
      <c r="O12" s="374">
        <f>M12</f>
        <v>567298.9</v>
      </c>
    </row>
    <row r="13" spans="1:16">
      <c r="A13" s="375" t="s">
        <v>416</v>
      </c>
      <c r="B13" s="253"/>
      <c r="C13" s="376" t="s">
        <v>322</v>
      </c>
      <c r="D13" s="377"/>
      <c r="E13" s="151"/>
      <c r="F13" s="151"/>
      <c r="G13" s="151"/>
      <c r="H13" s="151"/>
      <c r="I13" s="151"/>
      <c r="J13" s="151"/>
      <c r="K13" s="151"/>
      <c r="L13" s="151"/>
      <c r="M13" s="373">
        <v>465777.09</v>
      </c>
      <c r="N13" s="151"/>
      <c r="O13" s="374">
        <f t="shared" ref="O13:O41" si="0">M13</f>
        <v>465777.09</v>
      </c>
    </row>
    <row r="14" spans="1:16">
      <c r="A14" s="378" t="s">
        <v>418</v>
      </c>
      <c r="B14" s="379"/>
      <c r="C14" s="380" t="s">
        <v>176</v>
      </c>
      <c r="D14" s="381"/>
      <c r="E14" s="151"/>
      <c r="F14" s="151"/>
      <c r="G14" s="151"/>
      <c r="H14" s="151"/>
      <c r="I14" s="151"/>
      <c r="J14" s="151"/>
      <c r="K14" s="151"/>
      <c r="L14" s="151"/>
      <c r="M14" s="373">
        <v>7929.13</v>
      </c>
      <c r="N14" s="151"/>
      <c r="O14" s="374">
        <f t="shared" si="0"/>
        <v>7929.13</v>
      </c>
    </row>
    <row r="15" spans="1:16">
      <c r="A15" s="382" t="s">
        <v>420</v>
      </c>
      <c r="B15" s="383"/>
      <c r="C15" s="384" t="s">
        <v>323</v>
      </c>
      <c r="D15" s="377"/>
      <c r="E15" s="151"/>
      <c r="F15" s="151"/>
      <c r="G15" s="151"/>
      <c r="H15" s="151"/>
      <c r="I15" s="151"/>
      <c r="J15" s="151"/>
      <c r="K15" s="151"/>
      <c r="L15" s="151"/>
      <c r="M15" s="373">
        <v>37040.870000000003</v>
      </c>
      <c r="N15" s="151"/>
      <c r="O15" s="374">
        <f t="shared" si="0"/>
        <v>37040.870000000003</v>
      </c>
    </row>
    <row r="16" spans="1:16">
      <c r="A16" s="385" t="s">
        <v>422</v>
      </c>
      <c r="B16" s="383"/>
      <c r="C16" s="384" t="s">
        <v>182</v>
      </c>
      <c r="D16" s="386"/>
      <c r="E16" s="151"/>
      <c r="F16" s="151"/>
      <c r="G16" s="151"/>
      <c r="H16" s="151"/>
      <c r="I16" s="151"/>
      <c r="J16" s="151"/>
      <c r="K16" s="151"/>
      <c r="L16" s="151"/>
      <c r="M16" s="373">
        <v>700</v>
      </c>
      <c r="N16" s="151"/>
      <c r="O16" s="374">
        <f t="shared" si="0"/>
        <v>700</v>
      </c>
    </row>
    <row r="17" spans="1:15">
      <c r="A17" s="385" t="s">
        <v>424</v>
      </c>
      <c r="B17" s="383"/>
      <c r="C17" s="384" t="s">
        <v>185</v>
      </c>
      <c r="D17" s="386"/>
      <c r="E17" s="151"/>
      <c r="F17" s="151"/>
      <c r="G17" s="151"/>
      <c r="H17" s="151"/>
      <c r="I17" s="151"/>
      <c r="J17" s="151"/>
      <c r="K17" s="151"/>
      <c r="L17" s="151"/>
      <c r="M17" s="387">
        <v>18789.63</v>
      </c>
      <c r="N17" s="151"/>
      <c r="O17" s="374">
        <f t="shared" si="0"/>
        <v>18789.63</v>
      </c>
    </row>
    <row r="18" spans="1:15">
      <c r="A18" s="385" t="s">
        <v>426</v>
      </c>
      <c r="B18" s="383"/>
      <c r="C18" s="384" t="s">
        <v>189</v>
      </c>
      <c r="D18" s="386"/>
      <c r="E18" s="151"/>
      <c r="F18" s="151"/>
      <c r="G18" s="151"/>
      <c r="H18" s="151"/>
      <c r="I18" s="151"/>
      <c r="J18" s="151"/>
      <c r="K18" s="151"/>
      <c r="L18" s="151"/>
      <c r="M18" s="373">
        <v>1206.29</v>
      </c>
      <c r="N18" s="151"/>
      <c r="O18" s="374">
        <f t="shared" si="0"/>
        <v>1206.29</v>
      </c>
    </row>
    <row r="19" spans="1:15">
      <c r="A19" s="385" t="s">
        <v>428</v>
      </c>
      <c r="B19" s="383"/>
      <c r="C19" s="384" t="s">
        <v>327</v>
      </c>
      <c r="D19" s="386"/>
      <c r="E19" s="151"/>
      <c r="F19" s="151"/>
      <c r="G19" s="151"/>
      <c r="H19" s="151"/>
      <c r="I19" s="151"/>
      <c r="J19" s="151"/>
      <c r="K19" s="151"/>
      <c r="L19" s="151"/>
      <c r="M19" s="373"/>
      <c r="N19" s="151"/>
      <c r="O19" s="374">
        <f t="shared" si="0"/>
        <v>0</v>
      </c>
    </row>
    <row r="20" spans="1:15">
      <c r="A20" s="385" t="s">
        <v>564</v>
      </c>
      <c r="B20" s="383"/>
      <c r="C20" s="384" t="s">
        <v>690</v>
      </c>
      <c r="D20" s="388"/>
      <c r="E20" s="151"/>
      <c r="F20" s="151"/>
      <c r="G20" s="151"/>
      <c r="H20" s="151"/>
      <c r="I20" s="151"/>
      <c r="J20" s="151"/>
      <c r="K20" s="151"/>
      <c r="L20" s="151"/>
      <c r="M20" s="373"/>
      <c r="N20" s="151"/>
      <c r="O20" s="374">
        <f t="shared" si="0"/>
        <v>0</v>
      </c>
    </row>
    <row r="21" spans="1:15">
      <c r="A21" s="389" t="s">
        <v>691</v>
      </c>
      <c r="B21" s="383"/>
      <c r="C21" s="664" t="s">
        <v>692</v>
      </c>
      <c r="D21" s="665"/>
      <c r="E21" s="151"/>
      <c r="F21" s="151"/>
      <c r="G21" s="151"/>
      <c r="H21" s="151"/>
      <c r="I21" s="151"/>
      <c r="J21" s="151"/>
      <c r="K21" s="151"/>
      <c r="L21" s="151"/>
      <c r="M21" s="373">
        <v>29883.49</v>
      </c>
      <c r="N21" s="151"/>
      <c r="O21" s="374">
        <f t="shared" si="0"/>
        <v>29883.49</v>
      </c>
    </row>
    <row r="22" spans="1:15">
      <c r="A22" s="378" t="s">
        <v>693</v>
      </c>
      <c r="B22" s="383"/>
      <c r="C22" s="384" t="s">
        <v>331</v>
      </c>
      <c r="D22" s="390"/>
      <c r="E22" s="151"/>
      <c r="F22" s="151"/>
      <c r="G22" s="151"/>
      <c r="H22" s="151"/>
      <c r="I22" s="151"/>
      <c r="J22" s="151"/>
      <c r="K22" s="151"/>
      <c r="L22" s="151"/>
      <c r="M22" s="373"/>
      <c r="N22" s="151"/>
      <c r="O22" s="374">
        <f t="shared" si="0"/>
        <v>0</v>
      </c>
    </row>
    <row r="23" spans="1:15">
      <c r="A23" s="385" t="s">
        <v>694</v>
      </c>
      <c r="B23" s="383"/>
      <c r="C23" s="384" t="s">
        <v>333</v>
      </c>
      <c r="D23" s="390"/>
      <c r="E23" s="151"/>
      <c r="F23" s="151"/>
      <c r="G23" s="151"/>
      <c r="H23" s="151"/>
      <c r="I23" s="151"/>
      <c r="J23" s="151"/>
      <c r="K23" s="151"/>
      <c r="L23" s="151"/>
      <c r="M23" s="373"/>
      <c r="N23" s="151"/>
      <c r="O23" s="374">
        <f t="shared" si="0"/>
        <v>0</v>
      </c>
    </row>
    <row r="24" spans="1:15">
      <c r="A24" s="385" t="s">
        <v>695</v>
      </c>
      <c r="B24" s="383"/>
      <c r="C24" s="384" t="s">
        <v>696</v>
      </c>
      <c r="D24" s="390"/>
      <c r="E24" s="151"/>
      <c r="F24" s="151"/>
      <c r="G24" s="151"/>
      <c r="H24" s="151"/>
      <c r="I24" s="151"/>
      <c r="J24" s="151"/>
      <c r="K24" s="151"/>
      <c r="L24" s="151"/>
      <c r="M24" s="373"/>
      <c r="N24" s="151"/>
      <c r="O24" s="374">
        <f t="shared" si="0"/>
        <v>0</v>
      </c>
    </row>
    <row r="25" spans="1:15">
      <c r="A25" s="385" t="s">
        <v>697</v>
      </c>
      <c r="B25" s="383"/>
      <c r="C25" s="384" t="s">
        <v>698</v>
      </c>
      <c r="D25" s="390"/>
      <c r="E25" s="151"/>
      <c r="F25" s="151"/>
      <c r="G25" s="151"/>
      <c r="H25" s="151"/>
      <c r="I25" s="151"/>
      <c r="J25" s="151"/>
      <c r="K25" s="151"/>
      <c r="L25" s="151"/>
      <c r="M25" s="373">
        <v>5972.4</v>
      </c>
      <c r="N25" s="151"/>
      <c r="O25" s="374">
        <f t="shared" si="0"/>
        <v>5972.4</v>
      </c>
    </row>
    <row r="26" spans="1:15">
      <c r="A26" s="385" t="s">
        <v>699</v>
      </c>
      <c r="B26" s="383"/>
      <c r="C26" s="384" t="s">
        <v>214</v>
      </c>
      <c r="D26" s="390" t="s">
        <v>700</v>
      </c>
      <c r="E26" s="151"/>
      <c r="F26" s="151"/>
      <c r="G26" s="151"/>
      <c r="H26" s="151"/>
      <c r="I26" s="151"/>
      <c r="J26" s="151"/>
      <c r="K26" s="151"/>
      <c r="L26" s="151"/>
      <c r="M26" s="373"/>
      <c r="N26" s="151"/>
      <c r="O26" s="374">
        <f t="shared" si="0"/>
        <v>0</v>
      </c>
    </row>
    <row r="27" spans="1:15">
      <c r="A27" s="391" t="s">
        <v>255</v>
      </c>
      <c r="B27" s="666" t="s">
        <v>226</v>
      </c>
      <c r="C27" s="667"/>
      <c r="D27" s="668"/>
      <c r="E27" s="151"/>
      <c r="F27" s="151"/>
      <c r="G27" s="151"/>
      <c r="H27" s="151"/>
      <c r="I27" s="151"/>
      <c r="J27" s="151"/>
      <c r="K27" s="151"/>
      <c r="L27" s="151"/>
      <c r="M27" s="373"/>
      <c r="N27" s="151"/>
      <c r="O27" s="374">
        <f t="shared" si="0"/>
        <v>0</v>
      </c>
    </row>
    <row r="28" spans="1:15">
      <c r="A28" s="370" t="s">
        <v>258</v>
      </c>
      <c r="B28" s="669" t="s">
        <v>296</v>
      </c>
      <c r="C28" s="670"/>
      <c r="D28" s="671"/>
      <c r="E28" s="151"/>
      <c r="F28" s="151"/>
      <c r="G28" s="151"/>
      <c r="H28" s="151"/>
      <c r="I28" s="151"/>
      <c r="J28" s="151"/>
      <c r="K28" s="151"/>
      <c r="L28" s="151"/>
      <c r="M28" s="373"/>
      <c r="N28" s="151"/>
      <c r="O28" s="374">
        <f t="shared" si="0"/>
        <v>0</v>
      </c>
    </row>
    <row r="29" spans="1:15">
      <c r="A29" s="392" t="s">
        <v>384</v>
      </c>
      <c r="B29" s="393"/>
      <c r="C29" s="394" t="s">
        <v>701</v>
      </c>
      <c r="D29" s="276"/>
      <c r="E29" s="151"/>
      <c r="F29" s="151"/>
      <c r="G29" s="151"/>
      <c r="H29" s="151"/>
      <c r="I29" s="151"/>
      <c r="J29" s="151"/>
      <c r="K29" s="151"/>
      <c r="L29" s="151"/>
      <c r="M29" s="373">
        <f>M30+M31+M32+M33+M34+M35+M36+M37+M38+M39+M40+M41</f>
        <v>571903.01</v>
      </c>
      <c r="N29" s="151"/>
      <c r="O29" s="374">
        <f t="shared" si="0"/>
        <v>571903.01</v>
      </c>
    </row>
    <row r="30" spans="1:15">
      <c r="A30" s="395" t="s">
        <v>702</v>
      </c>
      <c r="B30" s="253"/>
      <c r="C30" s="254"/>
      <c r="D30" s="396" t="s">
        <v>322</v>
      </c>
      <c r="E30" s="151"/>
      <c r="F30" s="151"/>
      <c r="G30" s="151"/>
      <c r="H30" s="151"/>
      <c r="I30" s="151"/>
      <c r="J30" s="151"/>
      <c r="K30" s="151"/>
      <c r="L30" s="151"/>
      <c r="M30" s="373">
        <v>463338.25</v>
      </c>
      <c r="N30" s="151"/>
      <c r="O30" s="374">
        <f t="shared" si="0"/>
        <v>463338.25</v>
      </c>
    </row>
    <row r="31" spans="1:15">
      <c r="A31" s="397" t="s">
        <v>703</v>
      </c>
      <c r="B31" s="383"/>
      <c r="C31" s="398"/>
      <c r="D31" s="396" t="s">
        <v>323</v>
      </c>
      <c r="E31" s="151"/>
      <c r="F31" s="151"/>
      <c r="G31" s="151"/>
      <c r="H31" s="151"/>
      <c r="I31" s="151"/>
      <c r="J31" s="151"/>
      <c r="K31" s="151"/>
      <c r="L31" s="151"/>
      <c r="M31" s="373">
        <v>37100</v>
      </c>
      <c r="N31" s="151"/>
      <c r="O31" s="374">
        <f t="shared" si="0"/>
        <v>37100</v>
      </c>
    </row>
    <row r="32" spans="1:15">
      <c r="A32" s="397" t="s">
        <v>704</v>
      </c>
      <c r="B32" s="383"/>
      <c r="C32" s="398"/>
      <c r="D32" s="396" t="s">
        <v>324</v>
      </c>
      <c r="E32" s="151"/>
      <c r="F32" s="151"/>
      <c r="G32" s="151"/>
      <c r="H32" s="151"/>
      <c r="I32" s="151"/>
      <c r="J32" s="151"/>
      <c r="K32" s="151"/>
      <c r="L32" s="151"/>
      <c r="M32" s="373">
        <v>700</v>
      </c>
      <c r="N32" s="151"/>
      <c r="O32" s="374">
        <f t="shared" si="0"/>
        <v>700</v>
      </c>
    </row>
    <row r="33" spans="1:15">
      <c r="A33" s="397" t="s">
        <v>705</v>
      </c>
      <c r="B33" s="383"/>
      <c r="C33" s="398"/>
      <c r="D33" s="396" t="s">
        <v>325</v>
      </c>
      <c r="E33" s="151"/>
      <c r="F33" s="151"/>
      <c r="G33" s="151"/>
      <c r="H33" s="151"/>
      <c r="I33" s="151"/>
      <c r="J33" s="151"/>
      <c r="K33" s="151"/>
      <c r="L33" s="151"/>
      <c r="M33" s="373">
        <v>19052.8</v>
      </c>
      <c r="N33" s="151"/>
      <c r="O33" s="374">
        <f t="shared" si="0"/>
        <v>19052.8</v>
      </c>
    </row>
    <row r="34" spans="1:15">
      <c r="A34" s="397" t="s">
        <v>706</v>
      </c>
      <c r="B34" s="383"/>
      <c r="C34" s="398"/>
      <c r="D34" s="396" t="s">
        <v>326</v>
      </c>
      <c r="E34" s="151"/>
      <c r="F34" s="151"/>
      <c r="G34" s="151"/>
      <c r="H34" s="151"/>
      <c r="I34" s="151"/>
      <c r="J34" s="151"/>
      <c r="K34" s="151"/>
      <c r="L34" s="151"/>
      <c r="M34" s="373">
        <v>1200</v>
      </c>
      <c r="N34" s="151"/>
      <c r="O34" s="374">
        <f t="shared" si="0"/>
        <v>1200</v>
      </c>
    </row>
    <row r="35" spans="1:15">
      <c r="A35" s="397" t="s">
        <v>707</v>
      </c>
      <c r="B35" s="383"/>
      <c r="C35" s="398"/>
      <c r="D35" s="396" t="s">
        <v>327</v>
      </c>
      <c r="E35" s="151"/>
      <c r="F35" s="151"/>
      <c r="G35" s="151"/>
      <c r="H35" s="151"/>
      <c r="I35" s="151"/>
      <c r="J35" s="151"/>
      <c r="K35" s="151"/>
      <c r="L35" s="151"/>
      <c r="M35" s="373">
        <v>1900</v>
      </c>
      <c r="N35" s="151"/>
      <c r="O35" s="374">
        <f t="shared" si="0"/>
        <v>1900</v>
      </c>
    </row>
    <row r="36" spans="1:15">
      <c r="A36" s="397" t="s">
        <v>708</v>
      </c>
      <c r="B36" s="383"/>
      <c r="C36" s="398"/>
      <c r="D36" s="396" t="s">
        <v>329</v>
      </c>
      <c r="E36" s="151"/>
      <c r="F36" s="151"/>
      <c r="G36" s="151"/>
      <c r="H36" s="151"/>
      <c r="I36" s="151"/>
      <c r="J36" s="151"/>
      <c r="K36" s="151"/>
      <c r="L36" s="151"/>
      <c r="M36" s="373">
        <v>41940.69</v>
      </c>
      <c r="N36" s="151"/>
      <c r="O36" s="374">
        <f t="shared" si="0"/>
        <v>41940.69</v>
      </c>
    </row>
    <row r="37" spans="1:15">
      <c r="A37" s="397" t="s">
        <v>709</v>
      </c>
      <c r="B37" s="383"/>
      <c r="C37" s="398"/>
      <c r="D37" s="396" t="s">
        <v>331</v>
      </c>
      <c r="E37" s="151"/>
      <c r="F37" s="151"/>
      <c r="G37" s="151"/>
      <c r="H37" s="151"/>
      <c r="I37" s="151"/>
      <c r="J37" s="151"/>
      <c r="K37" s="151"/>
      <c r="L37" s="151"/>
      <c r="M37" s="373"/>
      <c r="N37" s="151"/>
      <c r="O37" s="374">
        <f t="shared" si="0"/>
        <v>0</v>
      </c>
    </row>
    <row r="38" spans="1:15">
      <c r="A38" s="397" t="s">
        <v>710</v>
      </c>
      <c r="B38" s="383"/>
      <c r="C38" s="398"/>
      <c r="D38" s="396" t="s">
        <v>333</v>
      </c>
      <c r="E38" s="151"/>
      <c r="F38" s="151"/>
      <c r="G38" s="151"/>
      <c r="H38" s="151"/>
      <c r="I38" s="151"/>
      <c r="J38" s="151"/>
      <c r="K38" s="151"/>
      <c r="L38" s="151"/>
      <c r="M38" s="373"/>
      <c r="N38" s="151"/>
      <c r="O38" s="374">
        <f t="shared" si="0"/>
        <v>0</v>
      </c>
    </row>
    <row r="39" spans="1:15">
      <c r="A39" s="399" t="s">
        <v>711</v>
      </c>
      <c r="B39" s="383"/>
      <c r="C39" s="398"/>
      <c r="D39" s="396" t="s">
        <v>335</v>
      </c>
      <c r="E39" s="151"/>
      <c r="F39" s="151"/>
      <c r="G39" s="151"/>
      <c r="H39" s="151"/>
      <c r="I39" s="151"/>
      <c r="J39" s="151"/>
      <c r="K39" s="151"/>
      <c r="L39" s="151"/>
      <c r="M39" s="373">
        <v>6671.27</v>
      </c>
      <c r="N39" s="151"/>
      <c r="O39" s="374">
        <f t="shared" si="0"/>
        <v>6671.27</v>
      </c>
    </row>
    <row r="40" spans="1:15">
      <c r="A40" s="378" t="s">
        <v>712</v>
      </c>
      <c r="B40" s="383"/>
      <c r="C40" s="398"/>
      <c r="D40" s="396" t="s">
        <v>337</v>
      </c>
      <c r="E40" s="151"/>
      <c r="F40" s="151"/>
      <c r="G40" s="151"/>
      <c r="H40" s="151"/>
      <c r="I40" s="151"/>
      <c r="J40" s="151"/>
      <c r="K40" s="151"/>
      <c r="L40" s="151"/>
      <c r="M40" s="373"/>
      <c r="N40" s="151"/>
      <c r="O40" s="374">
        <f t="shared" si="0"/>
        <v>0</v>
      </c>
    </row>
    <row r="41" spans="1:15">
      <c r="A41" s="378" t="s">
        <v>713</v>
      </c>
      <c r="B41" s="383"/>
      <c r="C41" s="398"/>
      <c r="D41" s="396" t="s">
        <v>339</v>
      </c>
      <c r="E41" s="151"/>
      <c r="F41" s="151"/>
      <c r="G41" s="151"/>
      <c r="H41" s="151"/>
      <c r="I41" s="151"/>
      <c r="J41" s="151"/>
      <c r="K41" s="151"/>
      <c r="L41" s="151"/>
      <c r="M41" s="373"/>
      <c r="N41" s="151"/>
      <c r="O41" s="374">
        <f t="shared" si="0"/>
        <v>0</v>
      </c>
    </row>
    <row r="42" spans="1:15">
      <c r="A42" s="672" t="s">
        <v>568</v>
      </c>
      <c r="B42" s="672"/>
      <c r="C42" s="672"/>
      <c r="D42" s="672"/>
      <c r="E42" s="672"/>
      <c r="F42" s="672"/>
      <c r="G42" s="672"/>
      <c r="H42" s="672"/>
      <c r="I42" s="672"/>
      <c r="J42" s="672"/>
      <c r="K42" s="672"/>
      <c r="L42" s="672"/>
      <c r="M42" s="672"/>
      <c r="N42" s="672"/>
      <c r="O42" s="672"/>
    </row>
  </sheetData>
  <mergeCells count="11">
    <mergeCell ref="B11:D11"/>
    <mergeCell ref="C21:D21"/>
    <mergeCell ref="B27:D27"/>
    <mergeCell ref="B28:D28"/>
    <mergeCell ref="A42:O42"/>
    <mergeCell ref="A5:O5"/>
    <mergeCell ref="A7:O7"/>
    <mergeCell ref="A9:A10"/>
    <mergeCell ref="B9:D10"/>
    <mergeCell ref="E9:N9"/>
    <mergeCell ref="O9:O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34" workbookViewId="0">
      <selection activeCell="R61" sqref="R60:R61"/>
    </sheetView>
  </sheetViews>
  <sheetFormatPr defaultRowHeight="12.75"/>
  <cols>
    <col min="1" max="1" width="8" style="91" customWidth="1"/>
    <col min="2" max="2" width="1.5703125" style="91" hidden="1" customWidth="1"/>
    <col min="3" max="3" width="30.140625" style="91" customWidth="1"/>
    <col min="4" max="4" width="18.28515625" style="91" customWidth="1"/>
    <col min="5" max="5" width="0" style="91" hidden="1" customWidth="1"/>
    <col min="6" max="6" width="11.7109375" style="91" customWidth="1"/>
    <col min="7" max="7" width="13.140625" style="91" customWidth="1"/>
    <col min="8" max="8" width="14.7109375" style="91" customWidth="1"/>
    <col min="9" max="9" width="15.85546875" style="91" customWidth="1"/>
    <col min="10" max="16384" width="9.140625" style="91"/>
  </cols>
  <sheetData>
    <row r="1" spans="1:9">
      <c r="G1" s="97"/>
      <c r="H1" s="97"/>
    </row>
    <row r="2" spans="1:9" ht="15.75">
      <c r="D2" s="98"/>
      <c r="G2" s="99" t="s">
        <v>141</v>
      </c>
      <c r="H2" s="100"/>
      <c r="I2" s="100"/>
    </row>
    <row r="3" spans="1:9" ht="15.75">
      <c r="G3" s="99" t="s">
        <v>112</v>
      </c>
      <c r="H3" s="100"/>
      <c r="I3" s="100"/>
    </row>
    <row r="5" spans="1:9" ht="15.75">
      <c r="A5" s="439" t="s">
        <v>142</v>
      </c>
      <c r="B5" s="436"/>
      <c r="C5" s="436"/>
      <c r="D5" s="436"/>
      <c r="E5" s="436"/>
      <c r="F5" s="436"/>
      <c r="G5" s="436"/>
      <c r="H5" s="436"/>
      <c r="I5" s="436"/>
    </row>
    <row r="6" spans="1:9" ht="15.75">
      <c r="A6" s="440" t="s">
        <v>143</v>
      </c>
      <c r="B6" s="436"/>
      <c r="C6" s="436"/>
      <c r="D6" s="436"/>
      <c r="E6" s="436"/>
      <c r="F6" s="436"/>
      <c r="G6" s="436"/>
      <c r="H6" s="436"/>
      <c r="I6" s="436"/>
    </row>
    <row r="7" spans="1:9" ht="15.75">
      <c r="A7" s="441" t="s">
        <v>132</v>
      </c>
      <c r="B7" s="442"/>
      <c r="C7" s="442"/>
      <c r="D7" s="442"/>
      <c r="E7" s="442"/>
      <c r="F7" s="442"/>
      <c r="G7" s="442"/>
      <c r="H7" s="442"/>
      <c r="I7" s="442"/>
    </row>
    <row r="8" spans="1:9" ht="15">
      <c r="A8" s="437" t="s">
        <v>144</v>
      </c>
      <c r="B8" s="438"/>
      <c r="C8" s="438"/>
      <c r="D8" s="438"/>
      <c r="E8" s="438"/>
      <c r="F8" s="438"/>
      <c r="G8" s="438"/>
      <c r="H8" s="438"/>
      <c r="I8" s="438"/>
    </row>
    <row r="9" spans="1:9" ht="15">
      <c r="A9" s="437" t="s">
        <v>145</v>
      </c>
      <c r="B9" s="438"/>
      <c r="C9" s="438"/>
      <c r="D9" s="438"/>
      <c r="E9" s="438"/>
      <c r="F9" s="438"/>
      <c r="G9" s="438"/>
      <c r="H9" s="438"/>
      <c r="I9" s="438"/>
    </row>
    <row r="10" spans="1:9" ht="15">
      <c r="A10" s="437" t="s">
        <v>146</v>
      </c>
      <c r="B10" s="438"/>
      <c r="C10" s="438"/>
      <c r="D10" s="438"/>
      <c r="E10" s="438"/>
      <c r="F10" s="438"/>
      <c r="G10" s="438"/>
      <c r="H10" s="438"/>
      <c r="I10" s="438"/>
    </row>
    <row r="11" spans="1:9" ht="15">
      <c r="A11" s="437" t="s">
        <v>147</v>
      </c>
      <c r="B11" s="436"/>
      <c r="C11" s="436"/>
      <c r="D11" s="436"/>
      <c r="E11" s="436"/>
      <c r="F11" s="436"/>
      <c r="G11" s="436"/>
      <c r="H11" s="436"/>
      <c r="I11" s="436"/>
    </row>
    <row r="12" spans="1:9" ht="15">
      <c r="A12" s="444"/>
      <c r="B12" s="438"/>
      <c r="C12" s="438"/>
      <c r="D12" s="438"/>
      <c r="E12" s="438"/>
      <c r="F12" s="438"/>
      <c r="G12" s="438"/>
      <c r="H12" s="438"/>
      <c r="I12" s="438"/>
    </row>
    <row r="13" spans="1:9" ht="15">
      <c r="A13" s="445" t="s">
        <v>148</v>
      </c>
      <c r="B13" s="446"/>
      <c r="C13" s="446"/>
      <c r="D13" s="446"/>
      <c r="E13" s="446"/>
      <c r="F13" s="446"/>
      <c r="G13" s="446"/>
      <c r="H13" s="446"/>
      <c r="I13" s="446"/>
    </row>
    <row r="14" spans="1:9" ht="15">
      <c r="A14" s="437"/>
      <c r="B14" s="438"/>
      <c r="C14" s="438"/>
      <c r="D14" s="438"/>
      <c r="E14" s="438"/>
      <c r="F14" s="438"/>
      <c r="G14" s="438"/>
      <c r="H14" s="438"/>
      <c r="I14" s="438"/>
    </row>
    <row r="15" spans="1:9" ht="15">
      <c r="A15" s="445" t="s">
        <v>133</v>
      </c>
      <c r="B15" s="446"/>
      <c r="C15" s="446"/>
      <c r="D15" s="446"/>
      <c r="E15" s="446"/>
      <c r="F15" s="446"/>
      <c r="G15" s="446"/>
      <c r="H15" s="446"/>
      <c r="I15" s="446"/>
    </row>
    <row r="16" spans="1:9" ht="9.75" customHeight="1">
      <c r="A16" s="101"/>
      <c r="B16" s="102"/>
      <c r="C16" s="102"/>
      <c r="D16" s="102"/>
      <c r="E16" s="102"/>
      <c r="F16" s="102"/>
      <c r="G16" s="102"/>
      <c r="H16" s="102"/>
      <c r="I16" s="102"/>
    </row>
    <row r="17" spans="1:9" ht="15">
      <c r="A17" s="447" t="s">
        <v>149</v>
      </c>
      <c r="B17" s="438"/>
      <c r="C17" s="438"/>
      <c r="D17" s="438"/>
      <c r="E17" s="438"/>
      <c r="F17" s="438"/>
      <c r="G17" s="438"/>
      <c r="H17" s="438"/>
      <c r="I17" s="438"/>
    </row>
    <row r="18" spans="1:9" ht="15">
      <c r="A18" s="437" t="s">
        <v>1</v>
      </c>
      <c r="B18" s="438"/>
      <c r="C18" s="438"/>
      <c r="D18" s="438"/>
      <c r="E18" s="438"/>
      <c r="F18" s="438"/>
      <c r="G18" s="438"/>
      <c r="H18" s="438"/>
      <c r="I18" s="438"/>
    </row>
    <row r="19" spans="1:9" s="102" customFormat="1" ht="15">
      <c r="A19" s="448" t="s">
        <v>150</v>
      </c>
      <c r="B19" s="438"/>
      <c r="C19" s="438"/>
      <c r="D19" s="438"/>
      <c r="E19" s="438"/>
      <c r="F19" s="438"/>
      <c r="G19" s="438"/>
      <c r="H19" s="438"/>
      <c r="I19" s="438"/>
    </row>
    <row r="20" spans="1:9" s="104" customFormat="1" ht="50.1" customHeight="1">
      <c r="A20" s="449" t="s">
        <v>2</v>
      </c>
      <c r="B20" s="449"/>
      <c r="C20" s="449" t="s">
        <v>3</v>
      </c>
      <c r="D20" s="450"/>
      <c r="E20" s="450"/>
      <c r="F20" s="450"/>
      <c r="G20" s="103" t="s">
        <v>151</v>
      </c>
      <c r="H20" s="103" t="s">
        <v>152</v>
      </c>
      <c r="I20" s="103" t="s">
        <v>153</v>
      </c>
    </row>
    <row r="21" spans="1:9" ht="15.75">
      <c r="A21" s="105" t="s">
        <v>7</v>
      </c>
      <c r="B21" s="106" t="s">
        <v>154</v>
      </c>
      <c r="C21" s="451" t="s">
        <v>154</v>
      </c>
      <c r="D21" s="452"/>
      <c r="E21" s="452"/>
      <c r="F21" s="452"/>
      <c r="G21" s="107">
        <v>125</v>
      </c>
      <c r="H21" s="108">
        <f>SUM(H22,H27,H28)</f>
        <v>567298.89999999991</v>
      </c>
      <c r="I21" s="108">
        <f>SUM(I22,I27,I28)</f>
        <v>548762.41999999993</v>
      </c>
    </row>
    <row r="22" spans="1:9" ht="15.75">
      <c r="A22" s="109" t="s">
        <v>9</v>
      </c>
      <c r="B22" s="110" t="s">
        <v>155</v>
      </c>
      <c r="C22" s="443" t="s">
        <v>155</v>
      </c>
      <c r="D22" s="443"/>
      <c r="E22" s="443"/>
      <c r="F22" s="443"/>
      <c r="G22" s="111">
        <v>125</v>
      </c>
      <c r="H22" s="112">
        <f>SUM(H23:H26)</f>
        <v>566546.09999999986</v>
      </c>
      <c r="I22" s="112">
        <f>SUM(I23:I26)</f>
        <v>547362.82999999996</v>
      </c>
    </row>
    <row r="23" spans="1:9" ht="15.75">
      <c r="A23" s="109" t="s">
        <v>156</v>
      </c>
      <c r="B23" s="110" t="s">
        <v>60</v>
      </c>
      <c r="C23" s="443" t="s">
        <v>60</v>
      </c>
      <c r="D23" s="443"/>
      <c r="E23" s="443"/>
      <c r="F23" s="443"/>
      <c r="G23" s="111" t="s">
        <v>157</v>
      </c>
      <c r="H23" s="113">
        <v>558632.43999999994</v>
      </c>
      <c r="I23" s="113">
        <v>539658.17999999993</v>
      </c>
    </row>
    <row r="24" spans="1:9" ht="15.75">
      <c r="A24" s="109" t="s">
        <v>158</v>
      </c>
      <c r="B24" s="114" t="s">
        <v>159</v>
      </c>
      <c r="C24" s="453" t="s">
        <v>159</v>
      </c>
      <c r="D24" s="453"/>
      <c r="E24" s="453"/>
      <c r="F24" s="453"/>
      <c r="G24" s="111" t="s">
        <v>160</v>
      </c>
      <c r="H24" s="113">
        <v>6033.84</v>
      </c>
      <c r="I24" s="113">
        <v>5291.45</v>
      </c>
    </row>
    <row r="25" spans="1:9" ht="15.75">
      <c r="A25" s="109" t="s">
        <v>161</v>
      </c>
      <c r="B25" s="110" t="s">
        <v>162</v>
      </c>
      <c r="C25" s="453" t="s">
        <v>162</v>
      </c>
      <c r="D25" s="453"/>
      <c r="E25" s="453"/>
      <c r="F25" s="453"/>
      <c r="G25" s="111"/>
      <c r="H25" s="113"/>
      <c r="I25" s="113">
        <v>7.8</v>
      </c>
    </row>
    <row r="26" spans="1:9" ht="15.75">
      <c r="A26" s="109" t="s">
        <v>163</v>
      </c>
      <c r="B26" s="114" t="s">
        <v>164</v>
      </c>
      <c r="C26" s="453" t="s">
        <v>164</v>
      </c>
      <c r="D26" s="453"/>
      <c r="E26" s="453"/>
      <c r="F26" s="453"/>
      <c r="G26" s="111" t="s">
        <v>165</v>
      </c>
      <c r="H26" s="113">
        <v>1879.82</v>
      </c>
      <c r="I26" s="113">
        <v>2405.4</v>
      </c>
    </row>
    <row r="27" spans="1:9" ht="15.75">
      <c r="A27" s="109" t="s">
        <v>16</v>
      </c>
      <c r="B27" s="110" t="s">
        <v>166</v>
      </c>
      <c r="C27" s="453" t="s">
        <v>166</v>
      </c>
      <c r="D27" s="453"/>
      <c r="E27" s="453"/>
      <c r="F27" s="453"/>
      <c r="G27" s="111"/>
      <c r="H27" s="112"/>
      <c r="I27" s="115"/>
    </row>
    <row r="28" spans="1:9" ht="15.75">
      <c r="A28" s="109" t="s">
        <v>36</v>
      </c>
      <c r="B28" s="110" t="s">
        <v>167</v>
      </c>
      <c r="C28" s="453" t="s">
        <v>167</v>
      </c>
      <c r="D28" s="453"/>
      <c r="E28" s="453"/>
      <c r="F28" s="453"/>
      <c r="G28" s="111"/>
      <c r="H28" s="112">
        <f>SUM(H29)+SUM(H30)</f>
        <v>752.8</v>
      </c>
      <c r="I28" s="112">
        <f>SUM(I29)+SUM(I30)</f>
        <v>1399.59</v>
      </c>
    </row>
    <row r="29" spans="1:9" ht="15.75">
      <c r="A29" s="109" t="s">
        <v>168</v>
      </c>
      <c r="B29" s="114" t="s">
        <v>169</v>
      </c>
      <c r="C29" s="453" t="s">
        <v>169</v>
      </c>
      <c r="D29" s="453"/>
      <c r="E29" s="453"/>
      <c r="F29" s="453"/>
      <c r="G29" s="111">
        <v>125</v>
      </c>
      <c r="H29" s="113">
        <v>752.8</v>
      </c>
      <c r="I29" s="113">
        <v>1399.59</v>
      </c>
    </row>
    <row r="30" spans="1:9" ht="15.75">
      <c r="A30" s="109" t="s">
        <v>170</v>
      </c>
      <c r="B30" s="114" t="s">
        <v>171</v>
      </c>
      <c r="C30" s="453" t="s">
        <v>171</v>
      </c>
      <c r="D30" s="453"/>
      <c r="E30" s="453"/>
      <c r="F30" s="453"/>
      <c r="G30" s="111"/>
      <c r="H30" s="113"/>
      <c r="I30" s="113"/>
    </row>
    <row r="31" spans="1:9" ht="15.75">
      <c r="A31" s="105" t="s">
        <v>45</v>
      </c>
      <c r="B31" s="106" t="s">
        <v>172</v>
      </c>
      <c r="C31" s="451" t="s">
        <v>172</v>
      </c>
      <c r="D31" s="451"/>
      <c r="E31" s="451"/>
      <c r="F31" s="451"/>
      <c r="G31" s="107">
        <v>126</v>
      </c>
      <c r="H31" s="108">
        <f>SUM(H32:H45)</f>
        <v>567298.9</v>
      </c>
      <c r="I31" s="108">
        <f>SUM(I32:I45)</f>
        <v>548762.42000000004</v>
      </c>
    </row>
    <row r="32" spans="1:9" ht="15.75">
      <c r="A32" s="109" t="s">
        <v>9</v>
      </c>
      <c r="B32" s="110" t="s">
        <v>173</v>
      </c>
      <c r="C32" s="453" t="s">
        <v>174</v>
      </c>
      <c r="D32" s="454"/>
      <c r="E32" s="454"/>
      <c r="F32" s="454"/>
      <c r="G32" s="111" t="s">
        <v>175</v>
      </c>
      <c r="H32" s="113">
        <v>465777.09</v>
      </c>
      <c r="I32" s="113">
        <v>446874.16000000003</v>
      </c>
    </row>
    <row r="33" spans="1:9" ht="15.75">
      <c r="A33" s="109" t="s">
        <v>16</v>
      </c>
      <c r="B33" s="110" t="s">
        <v>176</v>
      </c>
      <c r="C33" s="453" t="s">
        <v>177</v>
      </c>
      <c r="D33" s="454"/>
      <c r="E33" s="454"/>
      <c r="F33" s="454"/>
      <c r="G33" s="111" t="s">
        <v>178</v>
      </c>
      <c r="H33" s="113">
        <v>7929.1299999999992</v>
      </c>
      <c r="I33" s="113">
        <v>12235.34</v>
      </c>
    </row>
    <row r="34" spans="1:9" ht="15.75">
      <c r="A34" s="109" t="s">
        <v>36</v>
      </c>
      <c r="B34" s="110" t="s">
        <v>179</v>
      </c>
      <c r="C34" s="453" t="s">
        <v>180</v>
      </c>
      <c r="D34" s="454"/>
      <c r="E34" s="454"/>
      <c r="F34" s="454"/>
      <c r="G34" s="111" t="s">
        <v>181</v>
      </c>
      <c r="H34" s="113">
        <v>37040.870000000003</v>
      </c>
      <c r="I34" s="113">
        <v>31079.24</v>
      </c>
    </row>
    <row r="35" spans="1:9" ht="15.75">
      <c r="A35" s="109" t="s">
        <v>44</v>
      </c>
      <c r="B35" s="110" t="s">
        <v>182</v>
      </c>
      <c r="C35" s="443" t="s">
        <v>183</v>
      </c>
      <c r="D35" s="454"/>
      <c r="E35" s="454"/>
      <c r="F35" s="454"/>
      <c r="G35" s="111" t="s">
        <v>184</v>
      </c>
      <c r="H35" s="113">
        <v>700</v>
      </c>
      <c r="I35" s="113"/>
    </row>
    <row r="36" spans="1:9" ht="15.75">
      <c r="A36" s="109" t="s">
        <v>55</v>
      </c>
      <c r="B36" s="110" t="s">
        <v>185</v>
      </c>
      <c r="C36" s="443" t="s">
        <v>186</v>
      </c>
      <c r="D36" s="454"/>
      <c r="E36" s="454"/>
      <c r="F36" s="454"/>
      <c r="G36" s="111" t="s">
        <v>187</v>
      </c>
      <c r="H36" s="113">
        <v>18789.63</v>
      </c>
      <c r="I36" s="113">
        <v>14435.73</v>
      </c>
    </row>
    <row r="37" spans="1:9" ht="15.75">
      <c r="A37" s="109" t="s">
        <v>188</v>
      </c>
      <c r="B37" s="110" t="s">
        <v>189</v>
      </c>
      <c r="C37" s="443" t="s">
        <v>190</v>
      </c>
      <c r="D37" s="454"/>
      <c r="E37" s="454"/>
      <c r="F37" s="454"/>
      <c r="G37" s="111" t="s">
        <v>191</v>
      </c>
      <c r="H37" s="113">
        <v>1206.29</v>
      </c>
      <c r="I37" s="113">
        <v>1214.9100000000001</v>
      </c>
    </row>
    <row r="38" spans="1:9" ht="15.75">
      <c r="A38" s="109" t="s">
        <v>192</v>
      </c>
      <c r="B38" s="110" t="s">
        <v>193</v>
      </c>
      <c r="C38" s="443" t="s">
        <v>194</v>
      </c>
      <c r="D38" s="454"/>
      <c r="E38" s="454"/>
      <c r="F38" s="454"/>
      <c r="G38" s="111"/>
      <c r="H38" s="113"/>
      <c r="I38" s="113"/>
    </row>
    <row r="39" spans="1:9" ht="15.75">
      <c r="A39" s="109" t="s">
        <v>195</v>
      </c>
      <c r="B39" s="110" t="s">
        <v>196</v>
      </c>
      <c r="C39" s="453" t="s">
        <v>196</v>
      </c>
      <c r="D39" s="454"/>
      <c r="E39" s="454"/>
      <c r="F39" s="454"/>
      <c r="G39" s="111"/>
      <c r="H39" s="113"/>
      <c r="I39" s="113"/>
    </row>
    <row r="40" spans="1:9" ht="15.75">
      <c r="A40" s="109" t="s">
        <v>197</v>
      </c>
      <c r="B40" s="110" t="s">
        <v>198</v>
      </c>
      <c r="C40" s="443" t="s">
        <v>198</v>
      </c>
      <c r="D40" s="454"/>
      <c r="E40" s="454"/>
      <c r="F40" s="454"/>
      <c r="G40" s="111" t="s">
        <v>199</v>
      </c>
      <c r="H40" s="113">
        <v>29883.49</v>
      </c>
      <c r="I40" s="113">
        <v>36047.990000000005</v>
      </c>
    </row>
    <row r="41" spans="1:9" ht="15.75" customHeight="1">
      <c r="A41" s="109" t="s">
        <v>200</v>
      </c>
      <c r="B41" s="110" t="s">
        <v>201</v>
      </c>
      <c r="C41" s="453" t="s">
        <v>202</v>
      </c>
      <c r="D41" s="450"/>
      <c r="E41" s="450"/>
      <c r="F41" s="450"/>
      <c r="G41" s="111"/>
      <c r="H41" s="113"/>
      <c r="I41" s="113"/>
    </row>
    <row r="42" spans="1:9" ht="15.75" customHeight="1">
      <c r="A42" s="109" t="s">
        <v>203</v>
      </c>
      <c r="B42" s="110" t="s">
        <v>204</v>
      </c>
      <c r="C42" s="453" t="s">
        <v>205</v>
      </c>
      <c r="D42" s="454"/>
      <c r="E42" s="454"/>
      <c r="F42" s="454"/>
      <c r="G42" s="111"/>
      <c r="H42" s="113"/>
      <c r="I42" s="113"/>
    </row>
    <row r="43" spans="1:9" ht="15.75">
      <c r="A43" s="109" t="s">
        <v>206</v>
      </c>
      <c r="B43" s="110" t="s">
        <v>207</v>
      </c>
      <c r="C43" s="453" t="s">
        <v>208</v>
      </c>
      <c r="D43" s="454"/>
      <c r="E43" s="454"/>
      <c r="F43" s="454"/>
      <c r="G43" s="111"/>
      <c r="H43" s="113"/>
      <c r="I43" s="113"/>
    </row>
    <row r="44" spans="1:9" ht="15.75">
      <c r="A44" s="109" t="s">
        <v>209</v>
      </c>
      <c r="B44" s="110" t="s">
        <v>210</v>
      </c>
      <c r="C44" s="453" t="s">
        <v>211</v>
      </c>
      <c r="D44" s="454"/>
      <c r="E44" s="454"/>
      <c r="F44" s="454"/>
      <c r="G44" s="111" t="s">
        <v>212</v>
      </c>
      <c r="H44" s="113">
        <v>5972.4</v>
      </c>
      <c r="I44" s="113">
        <v>6875.05</v>
      </c>
    </row>
    <row r="45" spans="1:9" ht="15.75">
      <c r="A45" s="109" t="s">
        <v>213</v>
      </c>
      <c r="B45" s="110" t="s">
        <v>214</v>
      </c>
      <c r="C45" s="458" t="s">
        <v>215</v>
      </c>
      <c r="D45" s="459"/>
      <c r="E45" s="459"/>
      <c r="F45" s="460"/>
      <c r="G45" s="111"/>
      <c r="H45" s="113"/>
      <c r="I45" s="113"/>
    </row>
    <row r="46" spans="1:9" ht="15.75">
      <c r="A46" s="106" t="s">
        <v>47</v>
      </c>
      <c r="B46" s="116" t="s">
        <v>216</v>
      </c>
      <c r="C46" s="455" t="s">
        <v>216</v>
      </c>
      <c r="D46" s="456"/>
      <c r="E46" s="456"/>
      <c r="F46" s="457"/>
      <c r="G46" s="107"/>
      <c r="H46" s="108">
        <f>H21-H31</f>
        <v>0</v>
      </c>
      <c r="I46" s="108">
        <f>I21-I31</f>
        <v>0</v>
      </c>
    </row>
    <row r="47" spans="1:9" ht="15.75">
      <c r="A47" s="106" t="s">
        <v>58</v>
      </c>
      <c r="B47" s="106" t="s">
        <v>217</v>
      </c>
      <c r="C47" s="461" t="s">
        <v>217</v>
      </c>
      <c r="D47" s="456"/>
      <c r="E47" s="456"/>
      <c r="F47" s="457"/>
      <c r="G47" s="117"/>
      <c r="H47" s="108">
        <f>IF(TYPE(H48)=1,H48,0)-IF(TYPE(H49)=1,H49,0)-IF(TYPE(H50)=1,H50,0)</f>
        <v>0</v>
      </c>
      <c r="I47" s="108">
        <f>IF(TYPE(I48)=1,I48,0)-IF(TYPE(I49)=1,I49,0)-IF(TYPE(I50)=1,I50,0)</f>
        <v>0</v>
      </c>
    </row>
    <row r="48" spans="1:9" ht="15.75">
      <c r="A48" s="114" t="s">
        <v>218</v>
      </c>
      <c r="B48" s="110" t="s">
        <v>219</v>
      </c>
      <c r="C48" s="458" t="s">
        <v>220</v>
      </c>
      <c r="D48" s="459"/>
      <c r="E48" s="459"/>
      <c r="F48" s="460"/>
      <c r="G48" s="118"/>
      <c r="H48" s="112"/>
      <c r="I48" s="113"/>
    </row>
    <row r="49" spans="1:9" ht="15.75">
      <c r="A49" s="114" t="s">
        <v>16</v>
      </c>
      <c r="B49" s="110" t="s">
        <v>221</v>
      </c>
      <c r="C49" s="458" t="s">
        <v>221</v>
      </c>
      <c r="D49" s="459"/>
      <c r="E49" s="459"/>
      <c r="F49" s="460"/>
      <c r="G49" s="118"/>
      <c r="H49" s="113"/>
      <c r="I49" s="113"/>
    </row>
    <row r="50" spans="1:9" ht="15.75">
      <c r="A50" s="114" t="s">
        <v>222</v>
      </c>
      <c r="B50" s="110" t="s">
        <v>223</v>
      </c>
      <c r="C50" s="458" t="s">
        <v>224</v>
      </c>
      <c r="D50" s="459"/>
      <c r="E50" s="459"/>
      <c r="F50" s="460"/>
      <c r="G50" s="118"/>
      <c r="H50" s="113"/>
      <c r="I50" s="113"/>
    </row>
    <row r="51" spans="1:9" ht="15.75">
      <c r="A51" s="106" t="s">
        <v>63</v>
      </c>
      <c r="B51" s="116" t="s">
        <v>225</v>
      </c>
      <c r="C51" s="455" t="s">
        <v>225</v>
      </c>
      <c r="D51" s="456"/>
      <c r="E51" s="456"/>
      <c r="F51" s="457"/>
      <c r="G51" s="117"/>
      <c r="H51" s="113"/>
      <c r="I51" s="113"/>
    </row>
    <row r="52" spans="1:9" ht="30" customHeight="1">
      <c r="A52" s="106" t="s">
        <v>75</v>
      </c>
      <c r="B52" s="116" t="s">
        <v>226</v>
      </c>
      <c r="C52" s="462" t="s">
        <v>226</v>
      </c>
      <c r="D52" s="463"/>
      <c r="E52" s="463"/>
      <c r="F52" s="464"/>
      <c r="G52" s="117"/>
      <c r="H52" s="113"/>
      <c r="I52" s="113"/>
    </row>
    <row r="53" spans="1:9" ht="15.75">
      <c r="A53" s="106" t="s">
        <v>87</v>
      </c>
      <c r="B53" s="116" t="s">
        <v>227</v>
      </c>
      <c r="C53" s="455" t="s">
        <v>227</v>
      </c>
      <c r="D53" s="456"/>
      <c r="E53" s="456"/>
      <c r="F53" s="457"/>
      <c r="G53" s="117"/>
      <c r="H53" s="113"/>
      <c r="I53" s="113"/>
    </row>
    <row r="54" spans="1:9" ht="30" customHeight="1">
      <c r="A54" s="106" t="s">
        <v>228</v>
      </c>
      <c r="B54" s="106" t="s">
        <v>229</v>
      </c>
      <c r="C54" s="465" t="s">
        <v>229</v>
      </c>
      <c r="D54" s="463"/>
      <c r="E54" s="463"/>
      <c r="F54" s="464"/>
      <c r="G54" s="117"/>
      <c r="H54" s="108">
        <f>SUM(H46,H47,H51,H52,H53)</f>
        <v>0</v>
      </c>
      <c r="I54" s="108">
        <f>SUM(I46,I47,I51,I52,I53)</f>
        <v>0</v>
      </c>
    </row>
    <row r="55" spans="1:9" ht="15.75">
      <c r="A55" s="106" t="s">
        <v>9</v>
      </c>
      <c r="B55" s="106" t="s">
        <v>230</v>
      </c>
      <c r="C55" s="461" t="s">
        <v>230</v>
      </c>
      <c r="D55" s="456"/>
      <c r="E55" s="456"/>
      <c r="F55" s="457"/>
      <c r="G55" s="117"/>
      <c r="H55" s="113"/>
      <c r="I55" s="113"/>
    </row>
    <row r="56" spans="1:9" ht="15.75">
      <c r="A56" s="106" t="s">
        <v>231</v>
      </c>
      <c r="B56" s="116" t="s">
        <v>232</v>
      </c>
      <c r="C56" s="455" t="s">
        <v>232</v>
      </c>
      <c r="D56" s="456"/>
      <c r="E56" s="456"/>
      <c r="F56" s="457"/>
      <c r="G56" s="117"/>
      <c r="H56" s="108">
        <f>SUM(H54,H55)</f>
        <v>0</v>
      </c>
      <c r="I56" s="108">
        <f>SUM(I54,I55)</f>
        <v>0</v>
      </c>
    </row>
    <row r="57" spans="1:9" ht="15.75">
      <c r="A57" s="114" t="s">
        <v>9</v>
      </c>
      <c r="B57" s="110" t="s">
        <v>233</v>
      </c>
      <c r="C57" s="458" t="s">
        <v>233</v>
      </c>
      <c r="D57" s="459"/>
      <c r="E57" s="459"/>
      <c r="F57" s="460"/>
      <c r="G57" s="118"/>
      <c r="H57" s="112"/>
      <c r="I57" s="112"/>
    </row>
    <row r="58" spans="1:9" ht="15.75">
      <c r="A58" s="114" t="s">
        <v>16</v>
      </c>
      <c r="B58" s="110" t="s">
        <v>234</v>
      </c>
      <c r="C58" s="458" t="s">
        <v>234</v>
      </c>
      <c r="D58" s="459"/>
      <c r="E58" s="459"/>
      <c r="F58" s="460"/>
      <c r="G58" s="118"/>
      <c r="H58" s="112"/>
      <c r="I58" s="112"/>
    </row>
    <row r="59" spans="1:9">
      <c r="A59" s="119"/>
      <c r="B59" s="119"/>
      <c r="C59" s="119"/>
      <c r="D59" s="119"/>
      <c r="G59" s="120"/>
      <c r="H59" s="120"/>
      <c r="I59" s="120"/>
    </row>
    <row r="60" spans="1:9" ht="15.75" customHeight="1">
      <c r="A60" s="468" t="s">
        <v>136</v>
      </c>
      <c r="B60" s="468"/>
      <c r="C60" s="468"/>
      <c r="D60" s="468"/>
      <c r="E60" s="468"/>
      <c r="F60" s="468"/>
      <c r="G60" s="121"/>
      <c r="H60" s="469" t="s">
        <v>137</v>
      </c>
      <c r="I60" s="469"/>
    </row>
    <row r="61" spans="1:9" s="102" customFormat="1" ht="18.75" customHeight="1">
      <c r="A61" s="470" t="s">
        <v>235</v>
      </c>
      <c r="B61" s="470"/>
      <c r="C61" s="470"/>
      <c r="D61" s="470"/>
      <c r="E61" s="470"/>
      <c r="F61" s="470"/>
      <c r="G61" s="122" t="s">
        <v>130</v>
      </c>
      <c r="H61" s="471" t="s">
        <v>111</v>
      </c>
      <c r="I61" s="471"/>
    </row>
    <row r="62" spans="1:9" s="102" customFormat="1" ht="10.5" customHeight="1">
      <c r="A62" s="123"/>
      <c r="B62" s="123"/>
      <c r="C62" s="123"/>
      <c r="D62" s="123"/>
      <c r="E62" s="123"/>
      <c r="F62" s="123"/>
      <c r="G62" s="123"/>
      <c r="H62" s="124"/>
      <c r="I62" s="124"/>
    </row>
    <row r="63" spans="1:9" s="102" customFormat="1" ht="15" customHeight="1">
      <c r="A63" s="472" t="s">
        <v>138</v>
      </c>
      <c r="B63" s="472"/>
      <c r="C63" s="472"/>
      <c r="D63" s="472"/>
      <c r="E63" s="472"/>
      <c r="F63" s="472"/>
      <c r="G63" s="62" t="s">
        <v>236</v>
      </c>
      <c r="H63" s="473" t="s">
        <v>139</v>
      </c>
      <c r="I63" s="473"/>
    </row>
    <row r="64" spans="1:9" s="102" customFormat="1" ht="12" customHeight="1">
      <c r="A64" s="466" t="s">
        <v>237</v>
      </c>
      <c r="B64" s="466"/>
      <c r="C64" s="466"/>
      <c r="D64" s="466"/>
      <c r="E64" s="466"/>
      <c r="F64" s="466"/>
      <c r="G64" s="125" t="s">
        <v>238</v>
      </c>
      <c r="H64" s="467" t="s">
        <v>111</v>
      </c>
      <c r="I64" s="467"/>
    </row>
    <row r="67" spans="1:10" ht="12.75" customHeight="1">
      <c r="A67" s="92"/>
      <c r="B67" s="92"/>
      <c r="C67" s="92"/>
      <c r="D67" s="92"/>
      <c r="E67" s="42"/>
      <c r="F67" s="92"/>
      <c r="G67" s="92"/>
      <c r="H67" s="84"/>
      <c r="I67" s="92"/>
      <c r="J67" s="92"/>
    </row>
  </sheetData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3" workbookViewId="0">
      <selection activeCell="V24" sqref="V24"/>
    </sheetView>
  </sheetViews>
  <sheetFormatPr defaultRowHeight="12.75"/>
  <cols>
    <col min="1" max="1" width="3.28515625" customWidth="1"/>
    <col min="2" max="2" width="26.140625" customWidth="1"/>
    <col min="3" max="3" width="6.85546875" customWidth="1"/>
    <col min="7" max="7" width="10.140625" customWidth="1"/>
    <col min="9" max="10" width="7.85546875" customWidth="1"/>
    <col min="257" max="257" width="3.28515625" customWidth="1"/>
    <col min="258" max="258" width="26.140625" customWidth="1"/>
    <col min="259" max="259" width="6.85546875" customWidth="1"/>
    <col min="263" max="263" width="10.140625" customWidth="1"/>
    <col min="265" max="266" width="7.85546875" customWidth="1"/>
    <col min="513" max="513" width="3.28515625" customWidth="1"/>
    <col min="514" max="514" width="26.140625" customWidth="1"/>
    <col min="515" max="515" width="6.85546875" customWidth="1"/>
    <col min="519" max="519" width="10.140625" customWidth="1"/>
    <col min="521" max="522" width="7.85546875" customWidth="1"/>
    <col min="769" max="769" width="3.28515625" customWidth="1"/>
    <col min="770" max="770" width="26.140625" customWidth="1"/>
    <col min="771" max="771" width="6.85546875" customWidth="1"/>
    <col min="775" max="775" width="10.140625" customWidth="1"/>
    <col min="777" max="778" width="7.85546875" customWidth="1"/>
    <col min="1025" max="1025" width="3.28515625" customWidth="1"/>
    <col min="1026" max="1026" width="26.140625" customWidth="1"/>
    <col min="1027" max="1027" width="6.85546875" customWidth="1"/>
    <col min="1031" max="1031" width="10.140625" customWidth="1"/>
    <col min="1033" max="1034" width="7.85546875" customWidth="1"/>
    <col min="1281" max="1281" width="3.28515625" customWidth="1"/>
    <col min="1282" max="1282" width="26.140625" customWidth="1"/>
    <col min="1283" max="1283" width="6.85546875" customWidth="1"/>
    <col min="1287" max="1287" width="10.140625" customWidth="1"/>
    <col min="1289" max="1290" width="7.85546875" customWidth="1"/>
    <col min="1537" max="1537" width="3.28515625" customWidth="1"/>
    <col min="1538" max="1538" width="26.140625" customWidth="1"/>
    <col min="1539" max="1539" width="6.85546875" customWidth="1"/>
    <col min="1543" max="1543" width="10.140625" customWidth="1"/>
    <col min="1545" max="1546" width="7.85546875" customWidth="1"/>
    <col min="1793" max="1793" width="3.28515625" customWidth="1"/>
    <col min="1794" max="1794" width="26.140625" customWidth="1"/>
    <col min="1795" max="1795" width="6.85546875" customWidth="1"/>
    <col min="1799" max="1799" width="10.140625" customWidth="1"/>
    <col min="1801" max="1802" width="7.85546875" customWidth="1"/>
    <col min="2049" max="2049" width="3.28515625" customWidth="1"/>
    <col min="2050" max="2050" width="26.140625" customWidth="1"/>
    <col min="2051" max="2051" width="6.85546875" customWidth="1"/>
    <col min="2055" max="2055" width="10.140625" customWidth="1"/>
    <col min="2057" max="2058" width="7.85546875" customWidth="1"/>
    <col min="2305" max="2305" width="3.28515625" customWidth="1"/>
    <col min="2306" max="2306" width="26.140625" customWidth="1"/>
    <col min="2307" max="2307" width="6.85546875" customWidth="1"/>
    <col min="2311" max="2311" width="10.140625" customWidth="1"/>
    <col min="2313" max="2314" width="7.85546875" customWidth="1"/>
    <col min="2561" max="2561" width="3.28515625" customWidth="1"/>
    <col min="2562" max="2562" width="26.140625" customWidth="1"/>
    <col min="2563" max="2563" width="6.85546875" customWidth="1"/>
    <col min="2567" max="2567" width="10.140625" customWidth="1"/>
    <col min="2569" max="2570" width="7.85546875" customWidth="1"/>
    <col min="2817" max="2817" width="3.28515625" customWidth="1"/>
    <col min="2818" max="2818" width="26.140625" customWidth="1"/>
    <col min="2819" max="2819" width="6.85546875" customWidth="1"/>
    <col min="2823" max="2823" width="10.140625" customWidth="1"/>
    <col min="2825" max="2826" width="7.85546875" customWidth="1"/>
    <col min="3073" max="3073" width="3.28515625" customWidth="1"/>
    <col min="3074" max="3074" width="26.140625" customWidth="1"/>
    <col min="3075" max="3075" width="6.85546875" customWidth="1"/>
    <col min="3079" max="3079" width="10.140625" customWidth="1"/>
    <col min="3081" max="3082" width="7.85546875" customWidth="1"/>
    <col min="3329" max="3329" width="3.28515625" customWidth="1"/>
    <col min="3330" max="3330" width="26.140625" customWidth="1"/>
    <col min="3331" max="3331" width="6.85546875" customWidth="1"/>
    <col min="3335" max="3335" width="10.140625" customWidth="1"/>
    <col min="3337" max="3338" width="7.85546875" customWidth="1"/>
    <col min="3585" max="3585" width="3.28515625" customWidth="1"/>
    <col min="3586" max="3586" width="26.140625" customWidth="1"/>
    <col min="3587" max="3587" width="6.85546875" customWidth="1"/>
    <col min="3591" max="3591" width="10.140625" customWidth="1"/>
    <col min="3593" max="3594" width="7.85546875" customWidth="1"/>
    <col min="3841" max="3841" width="3.28515625" customWidth="1"/>
    <col min="3842" max="3842" width="26.140625" customWidth="1"/>
    <col min="3843" max="3843" width="6.85546875" customWidth="1"/>
    <col min="3847" max="3847" width="10.140625" customWidth="1"/>
    <col min="3849" max="3850" width="7.85546875" customWidth="1"/>
    <col min="4097" max="4097" width="3.28515625" customWidth="1"/>
    <col min="4098" max="4098" width="26.140625" customWidth="1"/>
    <col min="4099" max="4099" width="6.85546875" customWidth="1"/>
    <col min="4103" max="4103" width="10.140625" customWidth="1"/>
    <col min="4105" max="4106" width="7.85546875" customWidth="1"/>
    <col min="4353" max="4353" width="3.28515625" customWidth="1"/>
    <col min="4354" max="4354" width="26.140625" customWidth="1"/>
    <col min="4355" max="4355" width="6.85546875" customWidth="1"/>
    <col min="4359" max="4359" width="10.140625" customWidth="1"/>
    <col min="4361" max="4362" width="7.85546875" customWidth="1"/>
    <col min="4609" max="4609" width="3.28515625" customWidth="1"/>
    <col min="4610" max="4610" width="26.140625" customWidth="1"/>
    <col min="4611" max="4611" width="6.85546875" customWidth="1"/>
    <col min="4615" max="4615" width="10.140625" customWidth="1"/>
    <col min="4617" max="4618" width="7.85546875" customWidth="1"/>
    <col min="4865" max="4865" width="3.28515625" customWidth="1"/>
    <col min="4866" max="4866" width="26.140625" customWidth="1"/>
    <col min="4867" max="4867" width="6.85546875" customWidth="1"/>
    <col min="4871" max="4871" width="10.140625" customWidth="1"/>
    <col min="4873" max="4874" width="7.85546875" customWidth="1"/>
    <col min="5121" max="5121" width="3.28515625" customWidth="1"/>
    <col min="5122" max="5122" width="26.140625" customWidth="1"/>
    <col min="5123" max="5123" width="6.85546875" customWidth="1"/>
    <col min="5127" max="5127" width="10.140625" customWidth="1"/>
    <col min="5129" max="5130" width="7.85546875" customWidth="1"/>
    <col min="5377" max="5377" width="3.28515625" customWidth="1"/>
    <col min="5378" max="5378" width="26.140625" customWidth="1"/>
    <col min="5379" max="5379" width="6.85546875" customWidth="1"/>
    <col min="5383" max="5383" width="10.140625" customWidth="1"/>
    <col min="5385" max="5386" width="7.85546875" customWidth="1"/>
    <col min="5633" max="5633" width="3.28515625" customWidth="1"/>
    <col min="5634" max="5634" width="26.140625" customWidth="1"/>
    <col min="5635" max="5635" width="6.85546875" customWidth="1"/>
    <col min="5639" max="5639" width="10.140625" customWidth="1"/>
    <col min="5641" max="5642" width="7.85546875" customWidth="1"/>
    <col min="5889" max="5889" width="3.28515625" customWidth="1"/>
    <col min="5890" max="5890" width="26.140625" customWidth="1"/>
    <col min="5891" max="5891" width="6.85546875" customWidth="1"/>
    <col min="5895" max="5895" width="10.140625" customWidth="1"/>
    <col min="5897" max="5898" width="7.85546875" customWidth="1"/>
    <col min="6145" max="6145" width="3.28515625" customWidth="1"/>
    <col min="6146" max="6146" width="26.140625" customWidth="1"/>
    <col min="6147" max="6147" width="6.85546875" customWidth="1"/>
    <col min="6151" max="6151" width="10.140625" customWidth="1"/>
    <col min="6153" max="6154" width="7.85546875" customWidth="1"/>
    <col min="6401" max="6401" width="3.28515625" customWidth="1"/>
    <col min="6402" max="6402" width="26.140625" customWidth="1"/>
    <col min="6403" max="6403" width="6.85546875" customWidth="1"/>
    <col min="6407" max="6407" width="10.140625" customWidth="1"/>
    <col min="6409" max="6410" width="7.85546875" customWidth="1"/>
    <col min="6657" max="6657" width="3.28515625" customWidth="1"/>
    <col min="6658" max="6658" width="26.140625" customWidth="1"/>
    <col min="6659" max="6659" width="6.85546875" customWidth="1"/>
    <col min="6663" max="6663" width="10.140625" customWidth="1"/>
    <col min="6665" max="6666" width="7.85546875" customWidth="1"/>
    <col min="6913" max="6913" width="3.28515625" customWidth="1"/>
    <col min="6914" max="6914" width="26.140625" customWidth="1"/>
    <col min="6915" max="6915" width="6.85546875" customWidth="1"/>
    <col min="6919" max="6919" width="10.140625" customWidth="1"/>
    <col min="6921" max="6922" width="7.85546875" customWidth="1"/>
    <col min="7169" max="7169" width="3.28515625" customWidth="1"/>
    <col min="7170" max="7170" width="26.140625" customWidth="1"/>
    <col min="7171" max="7171" width="6.85546875" customWidth="1"/>
    <col min="7175" max="7175" width="10.140625" customWidth="1"/>
    <col min="7177" max="7178" width="7.85546875" customWidth="1"/>
    <col min="7425" max="7425" width="3.28515625" customWidth="1"/>
    <col min="7426" max="7426" width="26.140625" customWidth="1"/>
    <col min="7427" max="7427" width="6.85546875" customWidth="1"/>
    <col min="7431" max="7431" width="10.140625" customWidth="1"/>
    <col min="7433" max="7434" width="7.85546875" customWidth="1"/>
    <col min="7681" max="7681" width="3.28515625" customWidth="1"/>
    <col min="7682" max="7682" width="26.140625" customWidth="1"/>
    <col min="7683" max="7683" width="6.85546875" customWidth="1"/>
    <col min="7687" max="7687" width="10.140625" customWidth="1"/>
    <col min="7689" max="7690" width="7.85546875" customWidth="1"/>
    <col min="7937" max="7937" width="3.28515625" customWidth="1"/>
    <col min="7938" max="7938" width="26.140625" customWidth="1"/>
    <col min="7939" max="7939" width="6.85546875" customWidth="1"/>
    <col min="7943" max="7943" width="10.140625" customWidth="1"/>
    <col min="7945" max="7946" width="7.85546875" customWidth="1"/>
    <col min="8193" max="8193" width="3.28515625" customWidth="1"/>
    <col min="8194" max="8194" width="26.140625" customWidth="1"/>
    <col min="8195" max="8195" width="6.85546875" customWidth="1"/>
    <col min="8199" max="8199" width="10.140625" customWidth="1"/>
    <col min="8201" max="8202" width="7.85546875" customWidth="1"/>
    <col min="8449" max="8449" width="3.28515625" customWidth="1"/>
    <col min="8450" max="8450" width="26.140625" customWidth="1"/>
    <col min="8451" max="8451" width="6.85546875" customWidth="1"/>
    <col min="8455" max="8455" width="10.140625" customWidth="1"/>
    <col min="8457" max="8458" width="7.85546875" customWidth="1"/>
    <col min="8705" max="8705" width="3.28515625" customWidth="1"/>
    <col min="8706" max="8706" width="26.140625" customWidth="1"/>
    <col min="8707" max="8707" width="6.85546875" customWidth="1"/>
    <col min="8711" max="8711" width="10.140625" customWidth="1"/>
    <col min="8713" max="8714" width="7.85546875" customWidth="1"/>
    <col min="8961" max="8961" width="3.28515625" customWidth="1"/>
    <col min="8962" max="8962" width="26.140625" customWidth="1"/>
    <col min="8963" max="8963" width="6.85546875" customWidth="1"/>
    <col min="8967" max="8967" width="10.140625" customWidth="1"/>
    <col min="8969" max="8970" width="7.85546875" customWidth="1"/>
    <col min="9217" max="9217" width="3.28515625" customWidth="1"/>
    <col min="9218" max="9218" width="26.140625" customWidth="1"/>
    <col min="9219" max="9219" width="6.85546875" customWidth="1"/>
    <col min="9223" max="9223" width="10.140625" customWidth="1"/>
    <col min="9225" max="9226" width="7.85546875" customWidth="1"/>
    <col min="9473" max="9473" width="3.28515625" customWidth="1"/>
    <col min="9474" max="9474" width="26.140625" customWidth="1"/>
    <col min="9475" max="9475" width="6.85546875" customWidth="1"/>
    <col min="9479" max="9479" width="10.140625" customWidth="1"/>
    <col min="9481" max="9482" width="7.85546875" customWidth="1"/>
    <col min="9729" max="9729" width="3.28515625" customWidth="1"/>
    <col min="9730" max="9730" width="26.140625" customWidth="1"/>
    <col min="9731" max="9731" width="6.85546875" customWidth="1"/>
    <col min="9735" max="9735" width="10.140625" customWidth="1"/>
    <col min="9737" max="9738" width="7.85546875" customWidth="1"/>
    <col min="9985" max="9985" width="3.28515625" customWidth="1"/>
    <col min="9986" max="9986" width="26.140625" customWidth="1"/>
    <col min="9987" max="9987" width="6.85546875" customWidth="1"/>
    <col min="9991" max="9991" width="10.140625" customWidth="1"/>
    <col min="9993" max="9994" width="7.85546875" customWidth="1"/>
    <col min="10241" max="10241" width="3.28515625" customWidth="1"/>
    <col min="10242" max="10242" width="26.140625" customWidth="1"/>
    <col min="10243" max="10243" width="6.85546875" customWidth="1"/>
    <col min="10247" max="10247" width="10.140625" customWidth="1"/>
    <col min="10249" max="10250" width="7.85546875" customWidth="1"/>
    <col min="10497" max="10497" width="3.28515625" customWidth="1"/>
    <col min="10498" max="10498" width="26.140625" customWidth="1"/>
    <col min="10499" max="10499" width="6.85546875" customWidth="1"/>
    <col min="10503" max="10503" width="10.140625" customWidth="1"/>
    <col min="10505" max="10506" width="7.85546875" customWidth="1"/>
    <col min="10753" max="10753" width="3.28515625" customWidth="1"/>
    <col min="10754" max="10754" width="26.140625" customWidth="1"/>
    <col min="10755" max="10755" width="6.85546875" customWidth="1"/>
    <col min="10759" max="10759" width="10.140625" customWidth="1"/>
    <col min="10761" max="10762" width="7.85546875" customWidth="1"/>
    <col min="11009" max="11009" width="3.28515625" customWidth="1"/>
    <col min="11010" max="11010" width="26.140625" customWidth="1"/>
    <col min="11011" max="11011" width="6.85546875" customWidth="1"/>
    <col min="11015" max="11015" width="10.140625" customWidth="1"/>
    <col min="11017" max="11018" width="7.85546875" customWidth="1"/>
    <col min="11265" max="11265" width="3.28515625" customWidth="1"/>
    <col min="11266" max="11266" width="26.140625" customWidth="1"/>
    <col min="11267" max="11267" width="6.85546875" customWidth="1"/>
    <col min="11271" max="11271" width="10.140625" customWidth="1"/>
    <col min="11273" max="11274" width="7.85546875" customWidth="1"/>
    <col min="11521" max="11521" width="3.28515625" customWidth="1"/>
    <col min="11522" max="11522" width="26.140625" customWidth="1"/>
    <col min="11523" max="11523" width="6.85546875" customWidth="1"/>
    <col min="11527" max="11527" width="10.140625" customWidth="1"/>
    <col min="11529" max="11530" width="7.85546875" customWidth="1"/>
    <col min="11777" max="11777" width="3.28515625" customWidth="1"/>
    <col min="11778" max="11778" width="26.140625" customWidth="1"/>
    <col min="11779" max="11779" width="6.85546875" customWidth="1"/>
    <col min="11783" max="11783" width="10.140625" customWidth="1"/>
    <col min="11785" max="11786" width="7.85546875" customWidth="1"/>
    <col min="12033" max="12033" width="3.28515625" customWidth="1"/>
    <col min="12034" max="12034" width="26.140625" customWidth="1"/>
    <col min="12035" max="12035" width="6.85546875" customWidth="1"/>
    <col min="12039" max="12039" width="10.140625" customWidth="1"/>
    <col min="12041" max="12042" width="7.85546875" customWidth="1"/>
    <col min="12289" max="12289" width="3.28515625" customWidth="1"/>
    <col min="12290" max="12290" width="26.140625" customWidth="1"/>
    <col min="12291" max="12291" width="6.85546875" customWidth="1"/>
    <col min="12295" max="12295" width="10.140625" customWidth="1"/>
    <col min="12297" max="12298" width="7.85546875" customWidth="1"/>
    <col min="12545" max="12545" width="3.28515625" customWidth="1"/>
    <col min="12546" max="12546" width="26.140625" customWidth="1"/>
    <col min="12547" max="12547" width="6.85546875" customWidth="1"/>
    <col min="12551" max="12551" width="10.140625" customWidth="1"/>
    <col min="12553" max="12554" width="7.85546875" customWidth="1"/>
    <col min="12801" max="12801" width="3.28515625" customWidth="1"/>
    <col min="12802" max="12802" width="26.140625" customWidth="1"/>
    <col min="12803" max="12803" width="6.85546875" customWidth="1"/>
    <col min="12807" max="12807" width="10.140625" customWidth="1"/>
    <col min="12809" max="12810" width="7.85546875" customWidth="1"/>
    <col min="13057" max="13057" width="3.28515625" customWidth="1"/>
    <col min="13058" max="13058" width="26.140625" customWidth="1"/>
    <col min="13059" max="13059" width="6.85546875" customWidth="1"/>
    <col min="13063" max="13063" width="10.140625" customWidth="1"/>
    <col min="13065" max="13066" width="7.85546875" customWidth="1"/>
    <col min="13313" max="13313" width="3.28515625" customWidth="1"/>
    <col min="13314" max="13314" width="26.140625" customWidth="1"/>
    <col min="13315" max="13315" width="6.85546875" customWidth="1"/>
    <col min="13319" max="13319" width="10.140625" customWidth="1"/>
    <col min="13321" max="13322" width="7.85546875" customWidth="1"/>
    <col min="13569" max="13569" width="3.28515625" customWidth="1"/>
    <col min="13570" max="13570" width="26.140625" customWidth="1"/>
    <col min="13571" max="13571" width="6.85546875" customWidth="1"/>
    <col min="13575" max="13575" width="10.140625" customWidth="1"/>
    <col min="13577" max="13578" width="7.85546875" customWidth="1"/>
    <col min="13825" max="13825" width="3.28515625" customWidth="1"/>
    <col min="13826" max="13826" width="26.140625" customWidth="1"/>
    <col min="13827" max="13827" width="6.85546875" customWidth="1"/>
    <col min="13831" max="13831" width="10.140625" customWidth="1"/>
    <col min="13833" max="13834" width="7.85546875" customWidth="1"/>
    <col min="14081" max="14081" width="3.28515625" customWidth="1"/>
    <col min="14082" max="14082" width="26.140625" customWidth="1"/>
    <col min="14083" max="14083" width="6.85546875" customWidth="1"/>
    <col min="14087" max="14087" width="10.140625" customWidth="1"/>
    <col min="14089" max="14090" width="7.85546875" customWidth="1"/>
    <col min="14337" max="14337" width="3.28515625" customWidth="1"/>
    <col min="14338" max="14338" width="26.140625" customWidth="1"/>
    <col min="14339" max="14339" width="6.85546875" customWidth="1"/>
    <col min="14343" max="14343" width="10.140625" customWidth="1"/>
    <col min="14345" max="14346" width="7.85546875" customWidth="1"/>
    <col min="14593" max="14593" width="3.28515625" customWidth="1"/>
    <col min="14594" max="14594" width="26.140625" customWidth="1"/>
    <col min="14595" max="14595" width="6.85546875" customWidth="1"/>
    <col min="14599" max="14599" width="10.140625" customWidth="1"/>
    <col min="14601" max="14602" width="7.85546875" customWidth="1"/>
    <col min="14849" max="14849" width="3.28515625" customWidth="1"/>
    <col min="14850" max="14850" width="26.140625" customWidth="1"/>
    <col min="14851" max="14851" width="6.85546875" customWidth="1"/>
    <col min="14855" max="14855" width="10.140625" customWidth="1"/>
    <col min="14857" max="14858" width="7.85546875" customWidth="1"/>
    <col min="15105" max="15105" width="3.28515625" customWidth="1"/>
    <col min="15106" max="15106" width="26.140625" customWidth="1"/>
    <col min="15107" max="15107" width="6.85546875" customWidth="1"/>
    <col min="15111" max="15111" width="10.140625" customWidth="1"/>
    <col min="15113" max="15114" width="7.85546875" customWidth="1"/>
    <col min="15361" max="15361" width="3.28515625" customWidth="1"/>
    <col min="15362" max="15362" width="26.140625" customWidth="1"/>
    <col min="15363" max="15363" width="6.85546875" customWidth="1"/>
    <col min="15367" max="15367" width="10.140625" customWidth="1"/>
    <col min="15369" max="15370" width="7.85546875" customWidth="1"/>
    <col min="15617" max="15617" width="3.28515625" customWidth="1"/>
    <col min="15618" max="15618" width="26.140625" customWidth="1"/>
    <col min="15619" max="15619" width="6.85546875" customWidth="1"/>
    <col min="15623" max="15623" width="10.140625" customWidth="1"/>
    <col min="15625" max="15626" width="7.85546875" customWidth="1"/>
    <col min="15873" max="15873" width="3.28515625" customWidth="1"/>
    <col min="15874" max="15874" width="26.140625" customWidth="1"/>
    <col min="15875" max="15875" width="6.85546875" customWidth="1"/>
    <col min="15879" max="15879" width="10.140625" customWidth="1"/>
    <col min="15881" max="15882" width="7.85546875" customWidth="1"/>
    <col min="16129" max="16129" width="3.28515625" customWidth="1"/>
    <col min="16130" max="16130" width="26.140625" customWidth="1"/>
    <col min="16131" max="16131" width="6.85546875" customWidth="1"/>
    <col min="16135" max="16135" width="10.140625" customWidth="1"/>
    <col min="16137" max="16138" width="7.85546875" customWidth="1"/>
  </cols>
  <sheetData>
    <row r="1" spans="1:13">
      <c r="A1" s="126"/>
      <c r="B1" s="126"/>
      <c r="C1" s="126"/>
      <c r="D1" s="126"/>
      <c r="E1" s="126"/>
      <c r="F1" s="127"/>
      <c r="H1" s="126"/>
      <c r="I1" s="126"/>
      <c r="J1" s="126"/>
    </row>
    <row r="2" spans="1:13">
      <c r="A2" s="128"/>
      <c r="B2" s="126"/>
      <c r="C2" s="126"/>
      <c r="D2" s="126"/>
      <c r="E2" s="126"/>
      <c r="F2" s="129" t="s">
        <v>239</v>
      </c>
      <c r="G2" s="126"/>
      <c r="H2" s="126"/>
      <c r="I2" s="126"/>
      <c r="J2" s="126"/>
    </row>
    <row r="3" spans="1:13">
      <c r="A3" s="126"/>
      <c r="B3" s="126"/>
      <c r="C3" s="130"/>
      <c r="D3" s="131"/>
      <c r="E3" s="126"/>
      <c r="F3" s="129" t="s">
        <v>240</v>
      </c>
      <c r="G3" s="126"/>
      <c r="H3" s="126"/>
      <c r="I3" s="126"/>
      <c r="J3" s="126"/>
    </row>
    <row r="4" spans="1:13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3" ht="15.75">
      <c r="A5" s="475" t="s">
        <v>132</v>
      </c>
      <c r="B5" s="475"/>
      <c r="C5" s="475"/>
      <c r="D5" s="475"/>
      <c r="E5" s="475"/>
      <c r="F5" s="475"/>
      <c r="G5" s="475"/>
      <c r="H5" s="475"/>
      <c r="I5" s="475"/>
      <c r="J5" s="475"/>
      <c r="K5" s="132"/>
      <c r="L5" s="132"/>
      <c r="M5" s="132"/>
    </row>
    <row r="6" spans="1:13" ht="15.75">
      <c r="A6" s="476" t="s">
        <v>241</v>
      </c>
      <c r="B6" s="476"/>
      <c r="C6" s="476"/>
      <c r="D6" s="476"/>
      <c r="E6" s="476"/>
      <c r="F6" s="476"/>
      <c r="G6" s="476"/>
      <c r="H6" s="476"/>
      <c r="I6" s="476"/>
      <c r="J6" s="476"/>
      <c r="K6" s="133"/>
      <c r="L6" s="133"/>
      <c r="M6" s="133"/>
    </row>
    <row r="7" spans="1:13">
      <c r="A7" s="477" t="s">
        <v>144</v>
      </c>
      <c r="B7" s="477"/>
      <c r="C7" s="477"/>
      <c r="D7" s="477"/>
      <c r="E7" s="477"/>
      <c r="F7" s="477"/>
      <c r="G7" s="477"/>
      <c r="H7" s="477"/>
      <c r="I7" s="477"/>
      <c r="J7" s="477"/>
      <c r="K7" s="134"/>
      <c r="L7" s="134"/>
      <c r="M7" s="134"/>
    </row>
    <row r="8" spans="1:13" ht="15.75">
      <c r="A8" s="476" t="s">
        <v>242</v>
      </c>
      <c r="B8" s="476"/>
      <c r="C8" s="476"/>
      <c r="D8" s="476"/>
      <c r="E8" s="476"/>
      <c r="F8" s="476"/>
      <c r="G8" s="476"/>
      <c r="H8" s="476"/>
      <c r="I8" s="476"/>
      <c r="J8" s="476"/>
      <c r="K8" s="133"/>
      <c r="L8" s="133"/>
      <c r="M8" s="133"/>
    </row>
    <row r="9" spans="1:13">
      <c r="A9" s="478" t="s">
        <v>243</v>
      </c>
      <c r="B9" s="478"/>
      <c r="C9" s="478"/>
      <c r="D9" s="478"/>
      <c r="E9" s="478"/>
      <c r="F9" s="478"/>
      <c r="G9" s="478"/>
      <c r="H9" s="478"/>
      <c r="I9" s="478"/>
      <c r="J9" s="478"/>
      <c r="K9" s="135"/>
      <c r="L9" s="135"/>
      <c r="M9" s="135"/>
    </row>
    <row r="10" spans="1:13">
      <c r="A10" s="474"/>
      <c r="B10" s="474"/>
      <c r="C10" s="474"/>
      <c r="D10" s="474"/>
      <c r="E10" s="474"/>
      <c r="F10" s="474"/>
      <c r="G10" s="474"/>
      <c r="H10" s="474"/>
      <c r="I10" s="474"/>
      <c r="J10" s="474"/>
      <c r="K10" s="135"/>
      <c r="L10" s="135"/>
      <c r="M10" s="135"/>
    </row>
    <row r="11" spans="1:13" ht="15.75">
      <c r="A11" s="479" t="s">
        <v>244</v>
      </c>
      <c r="B11" s="479"/>
      <c r="C11" s="479"/>
      <c r="D11" s="479"/>
      <c r="E11" s="479"/>
      <c r="F11" s="479"/>
      <c r="G11" s="479"/>
      <c r="H11" s="479"/>
      <c r="I11" s="479"/>
      <c r="J11" s="479"/>
      <c r="K11" s="136"/>
      <c r="L11" s="136"/>
      <c r="M11" s="136"/>
    </row>
    <row r="12" spans="1:13" ht="15.75">
      <c r="A12" s="480" t="s">
        <v>245</v>
      </c>
      <c r="B12" s="480"/>
      <c r="C12" s="480"/>
      <c r="D12" s="480"/>
      <c r="E12" s="480"/>
      <c r="F12" s="480"/>
      <c r="G12" s="480"/>
      <c r="H12" s="480"/>
      <c r="I12" s="480"/>
      <c r="J12" s="480"/>
      <c r="K12" s="133"/>
      <c r="L12" s="133"/>
      <c r="M12" s="133"/>
    </row>
    <row r="13" spans="1:13" ht="15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3"/>
      <c r="L13" s="133"/>
      <c r="M13" s="133"/>
    </row>
    <row r="14" spans="1:13" ht="15.75">
      <c r="A14" s="476" t="s">
        <v>246</v>
      </c>
      <c r="B14" s="476"/>
      <c r="C14" s="476"/>
      <c r="D14" s="476"/>
      <c r="E14" s="476"/>
      <c r="F14" s="476"/>
      <c r="G14" s="476"/>
      <c r="H14" s="476"/>
      <c r="I14" s="476"/>
      <c r="J14" s="476"/>
      <c r="K14" s="133"/>
      <c r="L14" s="133"/>
      <c r="M14" s="133"/>
    </row>
    <row r="15" spans="1:13" ht="15.75">
      <c r="A15" s="138"/>
      <c r="B15" s="138"/>
      <c r="C15" s="481" t="s">
        <v>1</v>
      </c>
      <c r="D15" s="481"/>
      <c r="E15" s="481"/>
      <c r="F15" s="138"/>
      <c r="G15" s="138"/>
      <c r="H15" s="138"/>
      <c r="I15" s="138"/>
      <c r="J15" s="138"/>
      <c r="K15" s="133"/>
      <c r="L15" s="133"/>
      <c r="M15" s="133"/>
    </row>
    <row r="16" spans="1:13">
      <c r="A16" s="139"/>
      <c r="B16" s="139"/>
      <c r="C16" s="139"/>
      <c r="D16" s="139"/>
      <c r="E16" s="140" t="s">
        <v>247</v>
      </c>
      <c r="F16" s="141"/>
      <c r="G16" s="141"/>
      <c r="H16" s="141"/>
      <c r="I16" s="141"/>
      <c r="J16" s="141"/>
    </row>
    <row r="17" spans="1:10">
      <c r="A17" s="482" t="s">
        <v>2</v>
      </c>
      <c r="B17" s="484" t="s">
        <v>3</v>
      </c>
      <c r="C17" s="484" t="s">
        <v>248</v>
      </c>
      <c r="D17" s="484" t="s">
        <v>249</v>
      </c>
      <c r="E17" s="484"/>
      <c r="F17" s="484"/>
      <c r="G17" s="484"/>
      <c r="H17" s="484"/>
      <c r="I17" s="485" t="s">
        <v>250</v>
      </c>
      <c r="J17" s="484" t="s">
        <v>251</v>
      </c>
    </row>
    <row r="18" spans="1:10" ht="63.75">
      <c r="A18" s="483"/>
      <c r="B18" s="484"/>
      <c r="C18" s="484"/>
      <c r="D18" s="142" t="s">
        <v>86</v>
      </c>
      <c r="E18" s="142" t="s">
        <v>78</v>
      </c>
      <c r="F18" s="142" t="s">
        <v>252</v>
      </c>
      <c r="G18" s="142" t="s">
        <v>108</v>
      </c>
      <c r="H18" s="142" t="s">
        <v>80</v>
      </c>
      <c r="I18" s="486"/>
      <c r="J18" s="484"/>
    </row>
    <row r="19" spans="1:10">
      <c r="A19" s="143">
        <v>1</v>
      </c>
      <c r="B19" s="144">
        <v>2</v>
      </c>
      <c r="C19" s="144">
        <v>3</v>
      </c>
      <c r="D19" s="145">
        <v>4</v>
      </c>
      <c r="E19" s="144">
        <v>5</v>
      </c>
      <c r="F19" s="143">
        <v>6</v>
      </c>
      <c r="G19" s="144">
        <v>7</v>
      </c>
      <c r="H19" s="143">
        <v>8</v>
      </c>
      <c r="I19" s="146">
        <v>9</v>
      </c>
      <c r="J19" s="147">
        <v>10</v>
      </c>
    </row>
    <row r="20" spans="1:10" ht="15.75">
      <c r="A20" s="142" t="s">
        <v>253</v>
      </c>
      <c r="B20" s="148" t="s">
        <v>254</v>
      </c>
      <c r="C20" s="149"/>
      <c r="D20" s="150"/>
      <c r="E20" s="103"/>
      <c r="F20" s="103"/>
      <c r="G20" s="150"/>
      <c r="H20" s="103"/>
      <c r="I20" s="151"/>
      <c r="J20" s="103"/>
    </row>
    <row r="21" spans="1:10" ht="38.25">
      <c r="A21" s="152" t="s">
        <v>255</v>
      </c>
      <c r="B21" s="153" t="s">
        <v>256</v>
      </c>
      <c r="C21" s="149"/>
      <c r="D21" s="154" t="s">
        <v>257</v>
      </c>
      <c r="E21" s="154"/>
      <c r="F21" s="154" t="s">
        <v>257</v>
      </c>
      <c r="G21" s="154" t="s">
        <v>257</v>
      </c>
      <c r="H21" s="154" t="s">
        <v>257</v>
      </c>
      <c r="I21" s="151"/>
      <c r="J21" s="154" t="s">
        <v>257</v>
      </c>
    </row>
    <row r="22" spans="1:10" ht="38.25">
      <c r="A22" s="152" t="s">
        <v>258</v>
      </c>
      <c r="B22" s="153" t="s">
        <v>259</v>
      </c>
      <c r="C22" s="149"/>
      <c r="D22" s="154" t="s">
        <v>257</v>
      </c>
      <c r="E22" s="154"/>
      <c r="F22" s="154" t="s">
        <v>257</v>
      </c>
      <c r="G22" s="154" t="s">
        <v>257</v>
      </c>
      <c r="H22" s="154" t="s">
        <v>257</v>
      </c>
      <c r="I22" s="151"/>
      <c r="J22" s="154" t="s">
        <v>257</v>
      </c>
    </row>
    <row r="23" spans="1:10" ht="25.5">
      <c r="A23" s="152" t="s">
        <v>260</v>
      </c>
      <c r="B23" s="153" t="s">
        <v>261</v>
      </c>
      <c r="C23" s="155"/>
      <c r="D23" s="154" t="s">
        <v>257</v>
      </c>
      <c r="E23" s="154"/>
      <c r="F23" s="154" t="s">
        <v>257</v>
      </c>
      <c r="G23" s="154" t="s">
        <v>257</v>
      </c>
      <c r="H23" s="156"/>
      <c r="I23" s="151"/>
      <c r="J23" s="154" t="s">
        <v>257</v>
      </c>
    </row>
    <row r="24" spans="1:10" ht="15.75">
      <c r="A24" s="152" t="s">
        <v>262</v>
      </c>
      <c r="B24" s="153" t="s">
        <v>263</v>
      </c>
      <c r="C24" s="155"/>
      <c r="D24" s="154" t="s">
        <v>257</v>
      </c>
      <c r="E24" s="154" t="s">
        <v>257</v>
      </c>
      <c r="F24" s="154"/>
      <c r="G24" s="154" t="s">
        <v>257</v>
      </c>
      <c r="H24" s="154" t="s">
        <v>257</v>
      </c>
      <c r="I24" s="151"/>
      <c r="J24" s="154" t="s">
        <v>257</v>
      </c>
    </row>
    <row r="25" spans="1:10" ht="15.75">
      <c r="A25" s="152" t="s">
        <v>264</v>
      </c>
      <c r="B25" s="153" t="s">
        <v>265</v>
      </c>
      <c r="C25" s="155"/>
      <c r="D25" s="154" t="s">
        <v>257</v>
      </c>
      <c r="E25" s="154" t="s">
        <v>257</v>
      </c>
      <c r="F25" s="154"/>
      <c r="G25" s="154" t="s">
        <v>257</v>
      </c>
      <c r="H25" s="154" t="s">
        <v>257</v>
      </c>
      <c r="I25" s="151"/>
      <c r="J25" s="154" t="s">
        <v>257</v>
      </c>
    </row>
    <row r="26" spans="1:10" ht="25.5">
      <c r="A26" s="152" t="s">
        <v>266</v>
      </c>
      <c r="B26" s="153" t="s">
        <v>267</v>
      </c>
      <c r="C26" s="155"/>
      <c r="D26" s="154"/>
      <c r="E26" s="154" t="s">
        <v>257</v>
      </c>
      <c r="F26" s="154" t="s">
        <v>257</v>
      </c>
      <c r="G26" s="154" t="s">
        <v>257</v>
      </c>
      <c r="H26" s="154" t="s">
        <v>257</v>
      </c>
      <c r="I26" s="151"/>
      <c r="J26" s="157"/>
    </row>
    <row r="27" spans="1:10" ht="25.5">
      <c r="A27" s="152" t="s">
        <v>268</v>
      </c>
      <c r="B27" s="153" t="s">
        <v>269</v>
      </c>
      <c r="C27" s="149"/>
      <c r="D27" s="154" t="s">
        <v>257</v>
      </c>
      <c r="E27" s="154" t="s">
        <v>257</v>
      </c>
      <c r="F27" s="154" t="s">
        <v>257</v>
      </c>
      <c r="G27" s="154"/>
      <c r="H27" s="154"/>
      <c r="I27" s="151"/>
      <c r="J27" s="157"/>
    </row>
    <row r="28" spans="1:10" ht="15.75">
      <c r="A28" s="142" t="s">
        <v>270</v>
      </c>
      <c r="B28" s="158" t="s">
        <v>271</v>
      </c>
      <c r="C28" s="149"/>
      <c r="D28" s="154"/>
      <c r="E28" s="157"/>
      <c r="F28" s="157"/>
      <c r="G28" s="154"/>
      <c r="H28" s="154"/>
      <c r="I28" s="151"/>
      <c r="J28" s="150"/>
    </row>
    <row r="29" spans="1:10" ht="38.25">
      <c r="A29" s="152" t="s">
        <v>272</v>
      </c>
      <c r="B29" s="153" t="s">
        <v>256</v>
      </c>
      <c r="C29" s="149"/>
      <c r="D29" s="154" t="s">
        <v>257</v>
      </c>
      <c r="E29" s="154"/>
      <c r="F29" s="154" t="s">
        <v>257</v>
      </c>
      <c r="G29" s="154" t="s">
        <v>257</v>
      </c>
      <c r="H29" s="154" t="s">
        <v>257</v>
      </c>
      <c r="I29" s="151"/>
      <c r="J29" s="154" t="s">
        <v>257</v>
      </c>
    </row>
    <row r="30" spans="1:10" ht="38.25">
      <c r="A30" s="152" t="s">
        <v>273</v>
      </c>
      <c r="B30" s="153" t="s">
        <v>259</v>
      </c>
      <c r="C30" s="149"/>
      <c r="D30" s="154" t="s">
        <v>257</v>
      </c>
      <c r="E30" s="154"/>
      <c r="F30" s="154" t="s">
        <v>257</v>
      </c>
      <c r="G30" s="154" t="s">
        <v>257</v>
      </c>
      <c r="H30" s="154" t="s">
        <v>257</v>
      </c>
      <c r="I30" s="151"/>
      <c r="J30" s="154" t="s">
        <v>257</v>
      </c>
    </row>
    <row r="31" spans="1:10" ht="25.5">
      <c r="A31" s="152" t="s">
        <v>274</v>
      </c>
      <c r="B31" s="153" t="s">
        <v>261</v>
      </c>
      <c r="C31" s="149"/>
      <c r="D31" s="154" t="s">
        <v>257</v>
      </c>
      <c r="E31" s="154"/>
      <c r="F31" s="154" t="s">
        <v>257</v>
      </c>
      <c r="G31" s="154" t="s">
        <v>257</v>
      </c>
      <c r="H31" s="156"/>
      <c r="I31" s="151"/>
      <c r="J31" s="154" t="s">
        <v>257</v>
      </c>
    </row>
    <row r="32" spans="1:10" ht="15.75">
      <c r="A32" s="152" t="s">
        <v>275</v>
      </c>
      <c r="B32" s="153" t="s">
        <v>263</v>
      </c>
      <c r="C32" s="149"/>
      <c r="D32" s="154" t="s">
        <v>257</v>
      </c>
      <c r="E32" s="154" t="s">
        <v>257</v>
      </c>
      <c r="F32" s="154"/>
      <c r="G32" s="154" t="s">
        <v>257</v>
      </c>
      <c r="H32" s="154" t="s">
        <v>257</v>
      </c>
      <c r="I32" s="151"/>
      <c r="J32" s="154" t="s">
        <v>257</v>
      </c>
    </row>
    <row r="33" spans="1:10" ht="15.75">
      <c r="A33" s="152" t="s">
        <v>276</v>
      </c>
      <c r="B33" s="153" t="s">
        <v>265</v>
      </c>
      <c r="C33" s="149"/>
      <c r="D33" s="154" t="s">
        <v>257</v>
      </c>
      <c r="E33" s="154" t="s">
        <v>257</v>
      </c>
      <c r="F33" s="154"/>
      <c r="G33" s="154" t="s">
        <v>257</v>
      </c>
      <c r="H33" s="154" t="s">
        <v>257</v>
      </c>
      <c r="I33" s="151"/>
      <c r="J33" s="154" t="s">
        <v>257</v>
      </c>
    </row>
    <row r="34" spans="1:10" ht="25.5">
      <c r="A34" s="152" t="s">
        <v>277</v>
      </c>
      <c r="B34" s="153" t="s">
        <v>278</v>
      </c>
      <c r="C34" s="149"/>
      <c r="D34" s="154"/>
      <c r="E34" s="154" t="s">
        <v>257</v>
      </c>
      <c r="F34" s="154" t="s">
        <v>257</v>
      </c>
      <c r="G34" s="154" t="s">
        <v>257</v>
      </c>
      <c r="H34" s="154" t="s">
        <v>257</v>
      </c>
      <c r="I34" s="151"/>
      <c r="J34" s="157"/>
    </row>
    <row r="35" spans="1:10" ht="25.5">
      <c r="A35" s="152" t="s">
        <v>279</v>
      </c>
      <c r="B35" s="153" t="s">
        <v>269</v>
      </c>
      <c r="C35" s="149"/>
      <c r="D35" s="154" t="s">
        <v>257</v>
      </c>
      <c r="E35" s="154" t="s">
        <v>257</v>
      </c>
      <c r="F35" s="154" t="s">
        <v>257</v>
      </c>
      <c r="G35" s="154"/>
      <c r="H35" s="154"/>
      <c r="I35" s="151"/>
      <c r="J35" s="157"/>
    </row>
    <row r="36" spans="1:10" ht="25.5">
      <c r="A36" s="142" t="s">
        <v>280</v>
      </c>
      <c r="B36" s="158" t="s">
        <v>281</v>
      </c>
      <c r="C36" s="149"/>
      <c r="D36" s="103"/>
      <c r="E36" s="150"/>
      <c r="F36" s="150"/>
      <c r="G36" s="103"/>
      <c r="H36" s="103"/>
      <c r="I36" s="151"/>
      <c r="J36" s="150"/>
    </row>
    <row r="37" spans="1:10">
      <c r="A37" s="126"/>
      <c r="B37" s="126"/>
      <c r="C37" s="126"/>
      <c r="D37" s="126"/>
      <c r="E37" s="126"/>
      <c r="F37" s="126"/>
      <c r="G37" s="126"/>
      <c r="H37" s="126"/>
      <c r="I37" s="126"/>
      <c r="J37" s="126"/>
    </row>
    <row r="38" spans="1:10">
      <c r="A38" s="489" t="s">
        <v>136</v>
      </c>
      <c r="B38" s="489"/>
      <c r="C38" s="489"/>
      <c r="D38" s="128"/>
      <c r="E38" s="489" t="s">
        <v>282</v>
      </c>
      <c r="F38" s="489"/>
      <c r="G38" s="126"/>
      <c r="H38" s="489" t="s">
        <v>137</v>
      </c>
      <c r="I38" s="489"/>
      <c r="J38" s="489"/>
    </row>
    <row r="39" spans="1:10">
      <c r="A39" s="490" t="s">
        <v>283</v>
      </c>
      <c r="B39" s="490"/>
      <c r="C39" s="490"/>
      <c r="D39" s="159"/>
      <c r="E39" s="491" t="s">
        <v>130</v>
      </c>
      <c r="F39" s="491"/>
      <c r="G39" s="126"/>
      <c r="H39" s="491" t="s">
        <v>111</v>
      </c>
      <c r="I39" s="492"/>
      <c r="J39" s="492"/>
    </row>
    <row r="40" spans="1:10">
      <c r="A40" s="141"/>
      <c r="B40" s="141"/>
      <c r="C40" s="141"/>
      <c r="D40" s="126"/>
      <c r="E40" s="126"/>
      <c r="F40" s="126"/>
      <c r="G40" s="126"/>
      <c r="H40" s="126"/>
      <c r="I40" s="126"/>
      <c r="J40" s="126"/>
    </row>
    <row r="41" spans="1:10">
      <c r="A41" s="487" t="s">
        <v>284</v>
      </c>
      <c r="B41" s="488"/>
      <c r="C41" s="126"/>
      <c r="D41" s="126"/>
      <c r="E41" s="126"/>
      <c r="F41" s="126"/>
      <c r="G41" s="126"/>
      <c r="H41" s="126"/>
      <c r="I41" s="126"/>
      <c r="J41" s="126"/>
    </row>
  </sheetData>
  <mergeCells count="23">
    <mergeCell ref="A41:B41"/>
    <mergeCell ref="A38:C38"/>
    <mergeCell ref="E38:F38"/>
    <mergeCell ref="H38:J38"/>
    <mergeCell ref="A39:C39"/>
    <mergeCell ref="E39:F39"/>
    <mergeCell ref="H39:J39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10:J10"/>
    <mergeCell ref="A5:J5"/>
    <mergeCell ref="A6:J6"/>
    <mergeCell ref="A7:J7"/>
    <mergeCell ref="A8:J8"/>
    <mergeCell ref="A9:J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opLeftCell="A64" workbookViewId="0">
      <selection activeCell="N74" sqref="N74"/>
    </sheetView>
  </sheetViews>
  <sheetFormatPr defaultRowHeight="12.75"/>
  <cols>
    <col min="1" max="1" width="5.140625" style="11" customWidth="1"/>
    <col min="2" max="2" width="17.85546875" style="92" customWidth="1"/>
    <col min="3" max="3" width="1.28515625" style="92" customWidth="1"/>
    <col min="4" max="4" width="2.7109375" style="92" customWidth="1"/>
    <col min="5" max="5" width="25.42578125" style="92" customWidth="1"/>
    <col min="6" max="6" width="8.28515625" style="42" customWidth="1"/>
    <col min="7" max="7" width="14.7109375" style="11" customWidth="1"/>
    <col min="8" max="8" width="14.42578125" style="11" customWidth="1"/>
    <col min="9" max="9" width="13.85546875" style="11" customWidth="1"/>
    <col min="10" max="10" width="15.42578125" style="11" customWidth="1"/>
    <col min="11" max="11" width="15.28515625" style="11" customWidth="1"/>
    <col min="12" max="12" width="14.85546875" style="11" customWidth="1"/>
    <col min="13" max="13" width="3.42578125" style="11" customWidth="1"/>
    <col min="14" max="16384" width="9.140625" style="11"/>
  </cols>
  <sheetData>
    <row r="1" spans="1:12">
      <c r="G1" s="87"/>
      <c r="I1" s="160"/>
      <c r="J1" s="87"/>
      <c r="K1" s="160" t="s">
        <v>285</v>
      </c>
      <c r="L1" s="87"/>
    </row>
    <row r="2" spans="1:12">
      <c r="G2" s="87"/>
      <c r="I2" s="160"/>
      <c r="J2" s="87"/>
      <c r="K2" s="160" t="s">
        <v>112</v>
      </c>
      <c r="L2" s="87"/>
    </row>
    <row r="3" spans="1:12">
      <c r="A3" s="421" t="s">
        <v>286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89"/>
    </row>
    <row r="4" spans="1:12">
      <c r="A4" s="421"/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89"/>
    </row>
    <row r="5" spans="1:12">
      <c r="A5" s="424" t="s">
        <v>287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88"/>
    </row>
    <row r="6" spans="1:12">
      <c r="A6" s="405" t="s">
        <v>144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88"/>
    </row>
    <row r="7" spans="1:12" ht="12.75" customHeight="1">
      <c r="A7" s="161"/>
      <c r="B7" s="161"/>
      <c r="C7" s="161"/>
      <c r="D7" s="161"/>
      <c r="E7" s="493" t="s">
        <v>288</v>
      </c>
      <c r="F7" s="494"/>
      <c r="G7" s="494"/>
      <c r="H7" s="494"/>
      <c r="I7" s="494"/>
      <c r="J7" s="161"/>
      <c r="K7" s="161"/>
      <c r="L7" s="88"/>
    </row>
    <row r="8" spans="1:12">
      <c r="A8" s="61"/>
      <c r="B8" s="61"/>
      <c r="C8" s="61"/>
      <c r="D8" s="61"/>
      <c r="E8" s="401" t="s">
        <v>289</v>
      </c>
      <c r="F8" s="401"/>
      <c r="G8" s="401"/>
      <c r="H8" s="401"/>
      <c r="I8" s="401"/>
      <c r="J8" s="61"/>
      <c r="K8" s="61"/>
      <c r="L8" s="93"/>
    </row>
    <row r="9" spans="1:12">
      <c r="A9" s="419"/>
      <c r="B9" s="419"/>
      <c r="C9" s="419"/>
      <c r="D9" s="419"/>
      <c r="E9" s="419"/>
      <c r="F9" s="419"/>
    </row>
    <row r="10" spans="1:12">
      <c r="A10" s="421" t="s">
        <v>290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89"/>
    </row>
    <row r="11" spans="1:12">
      <c r="A11" s="421" t="s">
        <v>133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89"/>
    </row>
    <row r="12" spans="1:12">
      <c r="A12" s="89"/>
      <c r="B12" s="90"/>
      <c r="C12" s="90"/>
      <c r="D12" s="90"/>
      <c r="E12" s="90"/>
      <c r="F12" s="90"/>
      <c r="G12" s="94"/>
      <c r="H12" s="94"/>
      <c r="I12" s="94"/>
      <c r="J12" s="94"/>
      <c r="K12" s="94"/>
      <c r="L12" s="94"/>
    </row>
    <row r="13" spans="1:12">
      <c r="A13" s="424" t="s">
        <v>291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88"/>
    </row>
    <row r="14" spans="1:12">
      <c r="A14" s="405" t="s">
        <v>1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88"/>
    </row>
    <row r="15" spans="1:12" ht="12.75" customHeight="1">
      <c r="A15" s="89"/>
      <c r="B15" s="88"/>
      <c r="C15" s="88"/>
      <c r="D15" s="88"/>
      <c r="E15" s="88"/>
      <c r="F15" s="428" t="s">
        <v>140</v>
      </c>
      <c r="G15" s="428"/>
      <c r="H15" s="428"/>
      <c r="I15" s="428"/>
      <c r="J15" s="428"/>
      <c r="K15" s="428"/>
      <c r="L15" s="428"/>
    </row>
    <row r="16" spans="1:12" ht="24.95" customHeight="1">
      <c r="A16" s="498" t="s">
        <v>2</v>
      </c>
      <c r="B16" s="500" t="s">
        <v>3</v>
      </c>
      <c r="C16" s="501"/>
      <c r="D16" s="501"/>
      <c r="E16" s="502"/>
      <c r="F16" s="506" t="s">
        <v>4</v>
      </c>
      <c r="G16" s="415" t="s">
        <v>152</v>
      </c>
      <c r="H16" s="508"/>
      <c r="I16" s="509"/>
      <c r="J16" s="510" t="s">
        <v>153</v>
      </c>
      <c r="K16" s="510"/>
      <c r="L16" s="510"/>
    </row>
    <row r="17" spans="1:12" ht="38.25" customHeight="1">
      <c r="A17" s="499"/>
      <c r="B17" s="503"/>
      <c r="C17" s="504"/>
      <c r="D17" s="504"/>
      <c r="E17" s="505"/>
      <c r="F17" s="507"/>
      <c r="G17" s="1" t="s">
        <v>292</v>
      </c>
      <c r="H17" s="1" t="s">
        <v>293</v>
      </c>
      <c r="I17" s="1" t="s">
        <v>250</v>
      </c>
      <c r="J17" s="1" t="s">
        <v>292</v>
      </c>
      <c r="K17" s="1" t="s">
        <v>294</v>
      </c>
      <c r="L17" s="1" t="s">
        <v>250</v>
      </c>
    </row>
    <row r="18" spans="1:12" ht="12.75" customHeight="1">
      <c r="A18" s="3">
        <v>1</v>
      </c>
      <c r="B18" s="511">
        <v>2</v>
      </c>
      <c r="C18" s="512"/>
      <c r="D18" s="512"/>
      <c r="E18" s="513"/>
      <c r="F18" s="1" t="s">
        <v>295</v>
      </c>
      <c r="G18" s="1">
        <v>4</v>
      </c>
      <c r="H18" s="1">
        <v>5</v>
      </c>
      <c r="I18" s="1">
        <v>6</v>
      </c>
      <c r="J18" s="1">
        <v>7</v>
      </c>
      <c r="K18" s="1">
        <v>8</v>
      </c>
      <c r="L18" s="1">
        <v>9</v>
      </c>
    </row>
    <row r="19" spans="1:12" s="92" customFormat="1" ht="25.5" customHeight="1">
      <c r="A19" s="72" t="s">
        <v>7</v>
      </c>
      <c r="B19" s="514" t="s">
        <v>296</v>
      </c>
      <c r="C19" s="515"/>
      <c r="D19" s="515"/>
      <c r="E19" s="516"/>
      <c r="F19" s="23"/>
      <c r="G19" s="162">
        <f>SUM(G20)-SUM(G32,G39)</f>
        <v>286.92999999993481</v>
      </c>
      <c r="H19" s="162">
        <f>SUM(H20)-SUM(H32,H39)</f>
        <v>0</v>
      </c>
      <c r="I19" s="162">
        <f>SUM(G19)+SUM(H19)</f>
        <v>286.92999999993481</v>
      </c>
      <c r="J19" s="162">
        <f>SUM(J20)-SUM(J32,J39)</f>
        <v>-221.0899999999674</v>
      </c>
      <c r="K19" s="162">
        <f>SUM(K20)-SUM(K32,K39)</f>
        <v>0</v>
      </c>
      <c r="L19" s="162">
        <f t="shared" ref="L19:L74" si="0">SUM(J19)+SUM(K19)</f>
        <v>-221.0899999999674</v>
      </c>
    </row>
    <row r="20" spans="1:12" s="92" customFormat="1" ht="25.5" customHeight="1">
      <c r="A20" s="44" t="s">
        <v>9</v>
      </c>
      <c r="B20" s="517" t="s">
        <v>297</v>
      </c>
      <c r="C20" s="496"/>
      <c r="D20" s="496"/>
      <c r="E20" s="497"/>
      <c r="F20" s="23"/>
      <c r="G20" s="162">
        <f>SUM(G21,G27,G28,G29,G30,G31)</f>
        <v>572942.74</v>
      </c>
      <c r="H20" s="162">
        <f>SUM(H21,H27,H28,H29,H30,H31)</f>
        <v>0</v>
      </c>
      <c r="I20" s="162">
        <f>SUM(G20)+SUM(H20)</f>
        <v>572942.74</v>
      </c>
      <c r="J20" s="162">
        <f>SUM(J21,J27,J28,J29,J30,J31)</f>
        <v>528388.79</v>
      </c>
      <c r="K20" s="162">
        <f>SUM(K21,K27,K28,K29,K30,K31)</f>
        <v>0</v>
      </c>
      <c r="L20" s="162">
        <f t="shared" si="0"/>
        <v>528388.79</v>
      </c>
    </row>
    <row r="21" spans="1:12" s="92" customFormat="1" ht="25.5" customHeight="1">
      <c r="A21" s="44" t="s">
        <v>156</v>
      </c>
      <c r="B21" s="517" t="s">
        <v>298</v>
      </c>
      <c r="C21" s="496"/>
      <c r="D21" s="496"/>
      <c r="E21" s="497"/>
      <c r="F21" s="23"/>
      <c r="G21" s="162">
        <f>SUM(G22,G23,G24,G25)</f>
        <v>566878.91999999993</v>
      </c>
      <c r="H21" s="162">
        <f>SUM(H22,H23,H24,H25)</f>
        <v>0</v>
      </c>
      <c r="I21" s="162">
        <f>SUM(G21)+SUM(H21)</f>
        <v>566878.91999999993</v>
      </c>
      <c r="J21" s="162">
        <f>SUM(J22,J23,J24,J25)</f>
        <v>521950.55</v>
      </c>
      <c r="K21" s="162">
        <f>SUM(K22,K23,K24,K25)</f>
        <v>0</v>
      </c>
      <c r="L21" s="162">
        <f t="shared" si="0"/>
        <v>521950.55</v>
      </c>
    </row>
    <row r="22" spans="1:12" s="92" customFormat="1" ht="25.5" customHeight="1">
      <c r="A22" s="95" t="s">
        <v>299</v>
      </c>
      <c r="B22" s="495" t="s">
        <v>300</v>
      </c>
      <c r="C22" s="496"/>
      <c r="D22" s="496"/>
      <c r="E22" s="497"/>
      <c r="F22" s="23"/>
      <c r="G22" s="162">
        <v>559310.46</v>
      </c>
      <c r="H22" s="162"/>
      <c r="I22" s="162">
        <f>SUM(G22)+SUM(H22)</f>
        <v>559310.46</v>
      </c>
      <c r="J22" s="162">
        <v>515198.43</v>
      </c>
      <c r="K22" s="162"/>
      <c r="L22" s="162">
        <f t="shared" si="0"/>
        <v>515198.43</v>
      </c>
    </row>
    <row r="23" spans="1:12" s="92" customFormat="1" ht="25.5" customHeight="1">
      <c r="A23" s="95" t="s">
        <v>301</v>
      </c>
      <c r="B23" s="495" t="s">
        <v>61</v>
      </c>
      <c r="C23" s="496"/>
      <c r="D23" s="496"/>
      <c r="E23" s="497"/>
      <c r="F23" s="23"/>
      <c r="G23" s="162">
        <v>5684.08</v>
      </c>
      <c r="H23" s="162"/>
      <c r="I23" s="162">
        <f t="shared" ref="I23:I74" si="1">SUM(G23)+SUM(H23)</f>
        <v>5684.08</v>
      </c>
      <c r="J23" s="162">
        <v>5193</v>
      </c>
      <c r="K23" s="162"/>
      <c r="L23" s="162">
        <f t="shared" si="0"/>
        <v>5193</v>
      </c>
    </row>
    <row r="24" spans="1:12" s="92" customFormat="1" ht="25.5" customHeight="1">
      <c r="A24" s="95" t="s">
        <v>302</v>
      </c>
      <c r="B24" s="408" t="s">
        <v>303</v>
      </c>
      <c r="C24" s="496"/>
      <c r="D24" s="496"/>
      <c r="E24" s="497"/>
      <c r="F24" s="23"/>
      <c r="G24" s="162"/>
      <c r="H24" s="162"/>
      <c r="I24" s="162">
        <f t="shared" si="1"/>
        <v>0</v>
      </c>
      <c r="J24" s="162"/>
      <c r="K24" s="162"/>
      <c r="L24" s="162">
        <f t="shared" si="0"/>
        <v>0</v>
      </c>
    </row>
    <row r="25" spans="1:12" s="92" customFormat="1" ht="25.5" customHeight="1">
      <c r="A25" s="95" t="s">
        <v>304</v>
      </c>
      <c r="B25" s="518" t="s">
        <v>62</v>
      </c>
      <c r="C25" s="496"/>
      <c r="D25" s="496"/>
      <c r="E25" s="497"/>
      <c r="F25" s="23"/>
      <c r="G25" s="162">
        <v>1884.38</v>
      </c>
      <c r="H25" s="162"/>
      <c r="I25" s="162">
        <f t="shared" si="1"/>
        <v>1884.38</v>
      </c>
      <c r="J25" s="162">
        <v>1559.12</v>
      </c>
      <c r="K25" s="162"/>
      <c r="L25" s="162">
        <f t="shared" si="0"/>
        <v>1559.12</v>
      </c>
    </row>
    <row r="26" spans="1:12" s="92" customFormat="1" ht="25.5" customHeight="1">
      <c r="A26" s="26" t="s">
        <v>158</v>
      </c>
      <c r="B26" s="518" t="s">
        <v>305</v>
      </c>
      <c r="C26" s="519"/>
      <c r="D26" s="519"/>
      <c r="E26" s="520"/>
      <c r="F26" s="23"/>
      <c r="G26" s="162"/>
      <c r="H26" s="162"/>
      <c r="I26" s="162">
        <f t="shared" si="1"/>
        <v>0</v>
      </c>
      <c r="J26" s="162"/>
      <c r="K26" s="162"/>
      <c r="L26" s="162">
        <f t="shared" si="0"/>
        <v>0</v>
      </c>
    </row>
    <row r="27" spans="1:12" s="92" customFormat="1" ht="25.5" customHeight="1">
      <c r="A27" s="26" t="s">
        <v>161</v>
      </c>
      <c r="B27" s="518" t="s">
        <v>306</v>
      </c>
      <c r="C27" s="519"/>
      <c r="D27" s="519"/>
      <c r="E27" s="520"/>
      <c r="F27" s="23"/>
      <c r="G27" s="162"/>
      <c r="H27" s="162"/>
      <c r="I27" s="162">
        <f t="shared" si="1"/>
        <v>0</v>
      </c>
      <c r="J27" s="162"/>
      <c r="K27" s="162"/>
      <c r="L27" s="162">
        <f t="shared" si="0"/>
        <v>0</v>
      </c>
    </row>
    <row r="28" spans="1:12" s="92" customFormat="1" ht="25.5" customHeight="1">
      <c r="A28" s="95" t="s">
        <v>15</v>
      </c>
      <c r="B28" s="517" t="s">
        <v>307</v>
      </c>
      <c r="C28" s="521"/>
      <c r="D28" s="521"/>
      <c r="E28" s="522"/>
      <c r="F28" s="23"/>
      <c r="G28" s="162">
        <v>752.8</v>
      </c>
      <c r="H28" s="162"/>
      <c r="I28" s="162">
        <f t="shared" si="1"/>
        <v>752.8</v>
      </c>
      <c r="J28" s="162">
        <v>1400</v>
      </c>
      <c r="K28" s="162"/>
      <c r="L28" s="162">
        <f t="shared" si="0"/>
        <v>1400</v>
      </c>
    </row>
    <row r="29" spans="1:12" s="92" customFormat="1" ht="25.5" customHeight="1">
      <c r="A29" s="95" t="s">
        <v>92</v>
      </c>
      <c r="B29" s="517" t="s">
        <v>308</v>
      </c>
      <c r="C29" s="496"/>
      <c r="D29" s="496"/>
      <c r="E29" s="497"/>
      <c r="F29" s="23"/>
      <c r="G29" s="162"/>
      <c r="H29" s="162"/>
      <c r="I29" s="162">
        <f t="shared" si="1"/>
        <v>0</v>
      </c>
      <c r="J29" s="162"/>
      <c r="K29" s="162"/>
      <c r="L29" s="162">
        <f t="shared" si="0"/>
        <v>0</v>
      </c>
    </row>
    <row r="30" spans="1:12" s="92" customFormat="1" ht="25.5" customHeight="1">
      <c r="A30" s="95" t="s">
        <v>309</v>
      </c>
      <c r="B30" s="517" t="s">
        <v>310</v>
      </c>
      <c r="C30" s="496"/>
      <c r="D30" s="496"/>
      <c r="E30" s="497"/>
      <c r="F30" s="23"/>
      <c r="G30" s="162"/>
      <c r="H30" s="162"/>
      <c r="I30" s="162">
        <f t="shared" si="1"/>
        <v>0</v>
      </c>
      <c r="J30" s="162"/>
      <c r="K30" s="162"/>
      <c r="L30" s="162">
        <f t="shared" si="0"/>
        <v>0</v>
      </c>
    </row>
    <row r="31" spans="1:12" s="92" customFormat="1" ht="25.5" customHeight="1">
      <c r="A31" s="95" t="s">
        <v>311</v>
      </c>
      <c r="B31" s="517" t="s">
        <v>312</v>
      </c>
      <c r="C31" s="496"/>
      <c r="D31" s="496"/>
      <c r="E31" s="497"/>
      <c r="F31" s="23"/>
      <c r="G31" s="162">
        <v>5311.02</v>
      </c>
      <c r="H31" s="162"/>
      <c r="I31" s="162">
        <f t="shared" si="1"/>
        <v>5311.02</v>
      </c>
      <c r="J31" s="162">
        <v>5038.24</v>
      </c>
      <c r="K31" s="162"/>
      <c r="L31" s="162">
        <f t="shared" si="0"/>
        <v>5038.24</v>
      </c>
    </row>
    <row r="32" spans="1:12" s="92" customFormat="1" ht="25.5" customHeight="1">
      <c r="A32" s="44" t="s">
        <v>16</v>
      </c>
      <c r="B32" s="495" t="s">
        <v>313</v>
      </c>
      <c r="C32" s="496"/>
      <c r="D32" s="496"/>
      <c r="E32" s="497"/>
      <c r="F32" s="23"/>
      <c r="G32" s="162">
        <f>SUM(G33:G38)</f>
        <v>752.8</v>
      </c>
      <c r="H32" s="162">
        <f>SUM(H33:H38)</f>
        <v>0</v>
      </c>
      <c r="I32" s="162">
        <f t="shared" si="1"/>
        <v>752.8</v>
      </c>
      <c r="J32" s="162">
        <f>SUM(J33:J38)</f>
        <v>1400</v>
      </c>
      <c r="K32" s="162">
        <f>SUM(K33:K38)</f>
        <v>0</v>
      </c>
      <c r="L32" s="162">
        <f t="shared" si="0"/>
        <v>1400</v>
      </c>
    </row>
    <row r="33" spans="1:12" s="92" customFormat="1" ht="25.5" customHeight="1">
      <c r="A33" s="95" t="s">
        <v>18</v>
      </c>
      <c r="B33" s="495" t="s">
        <v>314</v>
      </c>
      <c r="C33" s="496"/>
      <c r="D33" s="496"/>
      <c r="E33" s="497"/>
      <c r="F33" s="23"/>
      <c r="G33" s="162">
        <v>752.8</v>
      </c>
      <c r="H33" s="162"/>
      <c r="I33" s="162">
        <f t="shared" si="1"/>
        <v>752.8</v>
      </c>
      <c r="J33" s="162">
        <v>1400</v>
      </c>
      <c r="K33" s="162"/>
      <c r="L33" s="162">
        <f t="shared" si="0"/>
        <v>1400</v>
      </c>
    </row>
    <row r="34" spans="1:12" s="92" customFormat="1" ht="25.5" customHeight="1">
      <c r="A34" s="95" t="s">
        <v>20</v>
      </c>
      <c r="B34" s="495" t="s">
        <v>315</v>
      </c>
      <c r="C34" s="496"/>
      <c r="D34" s="496"/>
      <c r="E34" s="497"/>
      <c r="F34" s="23"/>
      <c r="G34" s="162"/>
      <c r="H34" s="162"/>
      <c r="I34" s="162">
        <f t="shared" si="1"/>
        <v>0</v>
      </c>
      <c r="J34" s="162"/>
      <c r="K34" s="162"/>
      <c r="L34" s="162">
        <f t="shared" si="0"/>
        <v>0</v>
      </c>
    </row>
    <row r="35" spans="1:12" s="92" customFormat="1" ht="25.5" customHeight="1">
      <c r="A35" s="95" t="s">
        <v>316</v>
      </c>
      <c r="B35" s="408" t="s">
        <v>317</v>
      </c>
      <c r="C35" s="496"/>
      <c r="D35" s="496"/>
      <c r="E35" s="497"/>
      <c r="F35" s="23"/>
      <c r="G35" s="162"/>
      <c r="H35" s="162"/>
      <c r="I35" s="162">
        <f t="shared" si="1"/>
        <v>0</v>
      </c>
      <c r="J35" s="162"/>
      <c r="K35" s="162"/>
      <c r="L35" s="162">
        <f t="shared" si="0"/>
        <v>0</v>
      </c>
    </row>
    <row r="36" spans="1:12" s="92" customFormat="1" ht="25.5" customHeight="1">
      <c r="A36" s="95" t="s">
        <v>24</v>
      </c>
      <c r="B36" s="518" t="s">
        <v>318</v>
      </c>
      <c r="C36" s="496"/>
      <c r="D36" s="496"/>
      <c r="E36" s="497"/>
      <c r="F36" s="23"/>
      <c r="G36" s="162"/>
      <c r="H36" s="162"/>
      <c r="I36" s="162">
        <f t="shared" si="1"/>
        <v>0</v>
      </c>
      <c r="J36" s="162"/>
      <c r="K36" s="162"/>
      <c r="L36" s="162">
        <f t="shared" si="0"/>
        <v>0</v>
      </c>
    </row>
    <row r="37" spans="1:12" s="92" customFormat="1" ht="25.5" customHeight="1">
      <c r="A37" s="95" t="s">
        <v>26</v>
      </c>
      <c r="B37" s="408" t="s">
        <v>319</v>
      </c>
      <c r="C37" s="496"/>
      <c r="D37" s="496"/>
      <c r="E37" s="497"/>
      <c r="F37" s="23"/>
      <c r="G37" s="162"/>
      <c r="H37" s="162"/>
      <c r="I37" s="162">
        <f t="shared" si="1"/>
        <v>0</v>
      </c>
      <c r="J37" s="162"/>
      <c r="K37" s="162"/>
      <c r="L37" s="162">
        <f t="shared" si="0"/>
        <v>0</v>
      </c>
    </row>
    <row r="38" spans="1:12" s="92" customFormat="1" ht="25.5" customHeight="1">
      <c r="A38" s="95" t="s">
        <v>28</v>
      </c>
      <c r="B38" s="495" t="s">
        <v>320</v>
      </c>
      <c r="C38" s="496"/>
      <c r="D38" s="496"/>
      <c r="E38" s="497"/>
      <c r="F38" s="23"/>
      <c r="G38" s="162"/>
      <c r="H38" s="162"/>
      <c r="I38" s="162">
        <f t="shared" si="1"/>
        <v>0</v>
      </c>
      <c r="J38" s="162"/>
      <c r="K38" s="162"/>
      <c r="L38" s="162">
        <f t="shared" si="0"/>
        <v>0</v>
      </c>
    </row>
    <row r="39" spans="1:12" s="92" customFormat="1" ht="25.5" customHeight="1">
      <c r="A39" s="44" t="s">
        <v>36</v>
      </c>
      <c r="B39" s="495" t="s">
        <v>321</v>
      </c>
      <c r="C39" s="496"/>
      <c r="D39" s="496"/>
      <c r="E39" s="497"/>
      <c r="F39" s="23"/>
      <c r="G39" s="163">
        <f>SUM(G40:G51)</f>
        <v>571903.01</v>
      </c>
      <c r="H39" s="162">
        <f>SUM(H40:H51)</f>
        <v>0</v>
      </c>
      <c r="I39" s="162">
        <f t="shared" si="1"/>
        <v>571903.01</v>
      </c>
      <c r="J39" s="162">
        <f>SUM(J40:J51)</f>
        <v>527209.88</v>
      </c>
      <c r="K39" s="162">
        <f>SUM(K40:K51)</f>
        <v>0</v>
      </c>
      <c r="L39" s="162">
        <f t="shared" si="0"/>
        <v>527209.88</v>
      </c>
    </row>
    <row r="40" spans="1:12" s="92" customFormat="1" ht="25.5" customHeight="1">
      <c r="A40" s="96" t="s">
        <v>38</v>
      </c>
      <c r="B40" s="518" t="s">
        <v>322</v>
      </c>
      <c r="C40" s="496"/>
      <c r="D40" s="496"/>
      <c r="E40" s="497"/>
      <c r="F40" s="23"/>
      <c r="G40" s="163">
        <v>463338.25</v>
      </c>
      <c r="H40" s="162"/>
      <c r="I40" s="162">
        <f t="shared" si="1"/>
        <v>463338.25</v>
      </c>
      <c r="J40" s="162">
        <v>439200</v>
      </c>
      <c r="K40" s="162"/>
      <c r="L40" s="162">
        <f t="shared" si="0"/>
        <v>439200</v>
      </c>
    </row>
    <row r="41" spans="1:12" s="92" customFormat="1" ht="25.5" customHeight="1">
      <c r="A41" s="96" t="s">
        <v>39</v>
      </c>
      <c r="B41" s="518" t="s">
        <v>323</v>
      </c>
      <c r="C41" s="496"/>
      <c r="D41" s="496"/>
      <c r="E41" s="497"/>
      <c r="F41" s="23"/>
      <c r="G41" s="163">
        <v>37100</v>
      </c>
      <c r="H41" s="162"/>
      <c r="I41" s="162">
        <f t="shared" si="1"/>
        <v>37100</v>
      </c>
      <c r="J41" s="162">
        <v>31400</v>
      </c>
      <c r="K41" s="162"/>
      <c r="L41" s="162">
        <f t="shared" si="0"/>
        <v>31400</v>
      </c>
    </row>
    <row r="42" spans="1:12" s="92" customFormat="1" ht="25.5" customHeight="1">
      <c r="A42" s="96" t="s">
        <v>40</v>
      </c>
      <c r="B42" s="518" t="s">
        <v>324</v>
      </c>
      <c r="C42" s="496"/>
      <c r="D42" s="496"/>
      <c r="E42" s="497"/>
      <c r="F42" s="23"/>
      <c r="G42" s="163">
        <v>700</v>
      </c>
      <c r="H42" s="162"/>
      <c r="I42" s="162">
        <f t="shared" si="1"/>
        <v>700</v>
      </c>
      <c r="J42" s="162"/>
      <c r="K42" s="162"/>
      <c r="L42" s="162">
        <f t="shared" si="0"/>
        <v>0</v>
      </c>
    </row>
    <row r="43" spans="1:12" s="92" customFormat="1" ht="25.5" customHeight="1">
      <c r="A43" s="96" t="s">
        <v>41</v>
      </c>
      <c r="B43" s="518" t="s">
        <v>325</v>
      </c>
      <c r="C43" s="496"/>
      <c r="D43" s="496"/>
      <c r="E43" s="497"/>
      <c r="F43" s="23"/>
      <c r="G43" s="163">
        <v>19052.8</v>
      </c>
      <c r="H43" s="162"/>
      <c r="I43" s="162">
        <f t="shared" si="1"/>
        <v>19052.8</v>
      </c>
      <c r="J43" s="162">
        <v>14908</v>
      </c>
      <c r="K43" s="162"/>
      <c r="L43" s="162">
        <f t="shared" si="0"/>
        <v>14908</v>
      </c>
    </row>
    <row r="44" spans="1:12" s="92" customFormat="1" ht="25.5" customHeight="1">
      <c r="A44" s="96" t="s">
        <v>42</v>
      </c>
      <c r="B44" s="518" t="s">
        <v>326</v>
      </c>
      <c r="C44" s="496"/>
      <c r="D44" s="496"/>
      <c r="E44" s="497"/>
      <c r="F44" s="23"/>
      <c r="G44" s="163">
        <v>1200</v>
      </c>
      <c r="H44" s="162"/>
      <c r="I44" s="162">
        <f t="shared" si="1"/>
        <v>1200</v>
      </c>
      <c r="J44" s="162">
        <v>1214.9100000000001</v>
      </c>
      <c r="K44" s="162"/>
      <c r="L44" s="162">
        <f t="shared" si="0"/>
        <v>1214.9100000000001</v>
      </c>
    </row>
    <row r="45" spans="1:12" s="92" customFormat="1" ht="25.5" customHeight="1">
      <c r="A45" s="96" t="s">
        <v>43</v>
      </c>
      <c r="B45" s="518" t="s">
        <v>327</v>
      </c>
      <c r="C45" s="496"/>
      <c r="D45" s="496"/>
      <c r="E45" s="497"/>
      <c r="F45" s="23"/>
      <c r="G45" s="163">
        <v>1900</v>
      </c>
      <c r="H45" s="162"/>
      <c r="I45" s="162">
        <f t="shared" si="1"/>
        <v>1900</v>
      </c>
      <c r="J45" s="162">
        <v>4500</v>
      </c>
      <c r="K45" s="162"/>
      <c r="L45" s="162">
        <f t="shared" si="0"/>
        <v>4500</v>
      </c>
    </row>
    <row r="46" spans="1:12" s="92" customFormat="1" ht="25.5" customHeight="1">
      <c r="A46" s="96" t="s">
        <v>328</v>
      </c>
      <c r="B46" s="517" t="s">
        <v>329</v>
      </c>
      <c r="C46" s="496"/>
      <c r="D46" s="496"/>
      <c r="E46" s="497"/>
      <c r="F46" s="23"/>
      <c r="G46" s="163">
        <v>41940.69</v>
      </c>
      <c r="H46" s="162"/>
      <c r="I46" s="162">
        <f t="shared" si="1"/>
        <v>41940.69</v>
      </c>
      <c r="J46" s="162">
        <v>28519.1</v>
      </c>
      <c r="K46" s="162"/>
      <c r="L46" s="162">
        <f t="shared" si="0"/>
        <v>28519.1</v>
      </c>
    </row>
    <row r="47" spans="1:12" s="92" customFormat="1" ht="25.5" customHeight="1">
      <c r="A47" s="96" t="s">
        <v>330</v>
      </c>
      <c r="B47" s="517" t="s">
        <v>331</v>
      </c>
      <c r="C47" s="496"/>
      <c r="D47" s="496"/>
      <c r="E47" s="497"/>
      <c r="F47" s="23"/>
      <c r="G47" s="163"/>
      <c r="H47" s="162"/>
      <c r="I47" s="162">
        <f t="shared" si="1"/>
        <v>0</v>
      </c>
      <c r="J47" s="162">
        <v>800</v>
      </c>
      <c r="K47" s="162"/>
      <c r="L47" s="162">
        <f t="shared" si="0"/>
        <v>800</v>
      </c>
    </row>
    <row r="48" spans="1:12" s="92" customFormat="1" ht="25.5" customHeight="1">
      <c r="A48" s="96" t="s">
        <v>332</v>
      </c>
      <c r="B48" s="517" t="s">
        <v>333</v>
      </c>
      <c r="C48" s="496"/>
      <c r="D48" s="496"/>
      <c r="E48" s="497"/>
      <c r="F48" s="23"/>
      <c r="G48" s="163"/>
      <c r="H48" s="162"/>
      <c r="I48" s="162">
        <f t="shared" si="1"/>
        <v>0</v>
      </c>
      <c r="J48" s="162"/>
      <c r="K48" s="162"/>
      <c r="L48" s="162">
        <f t="shared" si="0"/>
        <v>0</v>
      </c>
    </row>
    <row r="49" spans="1:12" s="92" customFormat="1" ht="25.5" customHeight="1">
      <c r="A49" s="96" t="s">
        <v>334</v>
      </c>
      <c r="B49" s="517" t="s">
        <v>335</v>
      </c>
      <c r="C49" s="496"/>
      <c r="D49" s="496"/>
      <c r="E49" s="497"/>
      <c r="F49" s="23"/>
      <c r="G49" s="162">
        <v>6671.27</v>
      </c>
      <c r="H49" s="162"/>
      <c r="I49" s="162">
        <f t="shared" si="1"/>
        <v>6671.27</v>
      </c>
      <c r="J49" s="162">
        <v>6667.87</v>
      </c>
      <c r="K49" s="162"/>
      <c r="L49" s="162">
        <f t="shared" si="0"/>
        <v>6667.87</v>
      </c>
    </row>
    <row r="50" spans="1:12" s="92" customFormat="1" ht="25.5" customHeight="1">
      <c r="A50" s="96" t="s">
        <v>336</v>
      </c>
      <c r="B50" s="517" t="s">
        <v>337</v>
      </c>
      <c r="C50" s="496"/>
      <c r="D50" s="496"/>
      <c r="E50" s="497"/>
      <c r="F50" s="23"/>
      <c r="G50" s="162"/>
      <c r="H50" s="162"/>
      <c r="I50" s="162">
        <f t="shared" si="1"/>
        <v>0</v>
      </c>
      <c r="J50" s="162"/>
      <c r="K50" s="162"/>
      <c r="L50" s="162">
        <f t="shared" si="0"/>
        <v>0</v>
      </c>
    </row>
    <row r="51" spans="1:12" s="92" customFormat="1" ht="25.5" customHeight="1">
      <c r="A51" s="96" t="s">
        <v>338</v>
      </c>
      <c r="B51" s="517" t="s">
        <v>339</v>
      </c>
      <c r="C51" s="496"/>
      <c r="D51" s="496"/>
      <c r="E51" s="497"/>
      <c r="F51" s="23"/>
      <c r="G51" s="162"/>
      <c r="H51" s="162"/>
      <c r="I51" s="162">
        <f t="shared" si="1"/>
        <v>0</v>
      </c>
      <c r="J51" s="162"/>
      <c r="K51" s="162"/>
      <c r="L51" s="162">
        <f t="shared" si="0"/>
        <v>0</v>
      </c>
    </row>
    <row r="52" spans="1:12" s="92" customFormat="1" ht="25.5" customHeight="1">
      <c r="A52" s="72" t="s">
        <v>45</v>
      </c>
      <c r="B52" s="514" t="s">
        <v>340</v>
      </c>
      <c r="C52" s="515"/>
      <c r="D52" s="515"/>
      <c r="E52" s="516"/>
      <c r="F52" s="23"/>
      <c r="G52" s="162">
        <f>SUM(G53:G55)</f>
        <v>0</v>
      </c>
      <c r="H52" s="162">
        <f>SUM(H53:H55)</f>
        <v>0</v>
      </c>
      <c r="I52" s="162">
        <f t="shared" si="1"/>
        <v>0</v>
      </c>
      <c r="J52" s="162">
        <f>SUM(J53:J55)</f>
        <v>0</v>
      </c>
      <c r="K52" s="162">
        <f>SUM(K53:K55)</f>
        <v>0</v>
      </c>
      <c r="L52" s="162">
        <f t="shared" si="0"/>
        <v>0</v>
      </c>
    </row>
    <row r="53" spans="1:12" s="92" customFormat="1" ht="25.5" customHeight="1">
      <c r="A53" s="44" t="s">
        <v>9</v>
      </c>
      <c r="B53" s="408" t="s">
        <v>341</v>
      </c>
      <c r="C53" s="523"/>
      <c r="D53" s="523"/>
      <c r="E53" s="524"/>
      <c r="F53" s="23"/>
      <c r="G53" s="162"/>
      <c r="H53" s="162"/>
      <c r="I53" s="162">
        <f t="shared" si="1"/>
        <v>0</v>
      </c>
      <c r="J53" s="162"/>
      <c r="K53" s="162"/>
      <c r="L53" s="162">
        <f t="shared" si="0"/>
        <v>0</v>
      </c>
    </row>
    <row r="54" spans="1:12" s="92" customFormat="1" ht="25.5" customHeight="1">
      <c r="A54" s="44" t="s">
        <v>16</v>
      </c>
      <c r="B54" s="525" t="s">
        <v>342</v>
      </c>
      <c r="C54" s="526"/>
      <c r="D54" s="526"/>
      <c r="E54" s="527"/>
      <c r="F54" s="23"/>
      <c r="G54" s="162"/>
      <c r="H54" s="162"/>
      <c r="I54" s="162">
        <f t="shared" si="1"/>
        <v>0</v>
      </c>
      <c r="J54" s="162"/>
      <c r="K54" s="162"/>
      <c r="L54" s="162">
        <f t="shared" si="0"/>
        <v>0</v>
      </c>
    </row>
    <row r="55" spans="1:12" s="92" customFormat="1" ht="25.5" customHeight="1">
      <c r="A55" s="44" t="s">
        <v>36</v>
      </c>
      <c r="B55" s="525" t="s">
        <v>343</v>
      </c>
      <c r="C55" s="526"/>
      <c r="D55" s="526"/>
      <c r="E55" s="527"/>
      <c r="F55" s="23"/>
      <c r="G55" s="162"/>
      <c r="H55" s="162"/>
      <c r="I55" s="162">
        <f t="shared" si="1"/>
        <v>0</v>
      </c>
      <c r="J55" s="162"/>
      <c r="K55" s="162"/>
      <c r="L55" s="162">
        <f t="shared" si="0"/>
        <v>0</v>
      </c>
    </row>
    <row r="56" spans="1:12" s="92" customFormat="1" ht="25.5" customHeight="1">
      <c r="A56" s="44" t="s">
        <v>44</v>
      </c>
      <c r="B56" s="20" t="s">
        <v>344</v>
      </c>
      <c r="C56" s="21"/>
      <c r="D56" s="21"/>
      <c r="E56" s="22"/>
      <c r="F56" s="23"/>
      <c r="G56" s="162"/>
      <c r="H56" s="162"/>
      <c r="I56" s="162">
        <f t="shared" si="1"/>
        <v>0</v>
      </c>
      <c r="J56" s="162"/>
      <c r="K56" s="162"/>
      <c r="L56" s="162">
        <f t="shared" si="0"/>
        <v>0</v>
      </c>
    </row>
    <row r="57" spans="1:12" s="92" customFormat="1" ht="25.5" customHeight="1">
      <c r="A57" s="44" t="s">
        <v>55</v>
      </c>
      <c r="B57" s="408" t="s">
        <v>345</v>
      </c>
      <c r="C57" s="523"/>
      <c r="D57" s="523"/>
      <c r="E57" s="524"/>
      <c r="F57" s="23"/>
      <c r="G57" s="162"/>
      <c r="H57" s="162"/>
      <c r="I57" s="162">
        <f t="shared" si="1"/>
        <v>0</v>
      </c>
      <c r="J57" s="162"/>
      <c r="K57" s="162"/>
      <c r="L57" s="162">
        <f t="shared" si="0"/>
        <v>0</v>
      </c>
    </row>
    <row r="58" spans="1:12" s="92" customFormat="1" ht="25.5" customHeight="1">
      <c r="A58" s="44" t="s">
        <v>188</v>
      </c>
      <c r="B58" s="525" t="s">
        <v>346</v>
      </c>
      <c r="C58" s="526"/>
      <c r="D58" s="526"/>
      <c r="E58" s="527"/>
      <c r="F58" s="23"/>
      <c r="G58" s="162"/>
      <c r="H58" s="162"/>
      <c r="I58" s="162">
        <f t="shared" si="1"/>
        <v>0</v>
      </c>
      <c r="J58" s="162"/>
      <c r="K58" s="162"/>
      <c r="L58" s="162">
        <f t="shared" si="0"/>
        <v>0</v>
      </c>
    </row>
    <row r="59" spans="1:12" s="92" customFormat="1" ht="25.5" customHeight="1">
      <c r="A59" s="72" t="s">
        <v>47</v>
      </c>
      <c r="B59" s="514" t="s">
        <v>347</v>
      </c>
      <c r="C59" s="515"/>
      <c r="D59" s="515"/>
      <c r="E59" s="516"/>
      <c r="F59" s="23"/>
      <c r="G59" s="162">
        <f>SUM(G60)-SUM(G61)-SUM(G62)+SUM(G63)-SUM(G68)+SUM(G69)+SUM(G70)</f>
        <v>0</v>
      </c>
      <c r="H59" s="162">
        <f>SUM(H60)-SUM(H61)-SUM(H62)+SUM(H63)-SUM(H68)+SUM(H69)+SUM(H70)</f>
        <v>0</v>
      </c>
      <c r="I59" s="162">
        <f t="shared" si="1"/>
        <v>0</v>
      </c>
      <c r="J59" s="162">
        <f>SUM(J60)-SUM(J61)-SUM(J62)+SUM(J63)-SUM(J68)+SUM(J69)+SUM(J70)</f>
        <v>0</v>
      </c>
      <c r="K59" s="162">
        <f>SUM(K60)-SUM(K61)-SUM(K62)+SUM(K63)-SUM(K68)+SUM(K69)+SUM(K70)</f>
        <v>0</v>
      </c>
      <c r="L59" s="162">
        <f t="shared" si="0"/>
        <v>0</v>
      </c>
    </row>
    <row r="60" spans="1:12" s="92" customFormat="1" ht="25.5" customHeight="1">
      <c r="A60" s="44" t="s">
        <v>9</v>
      </c>
      <c r="B60" s="495" t="s">
        <v>348</v>
      </c>
      <c r="C60" s="496"/>
      <c r="D60" s="496"/>
      <c r="E60" s="497"/>
      <c r="F60" s="23"/>
      <c r="G60" s="162"/>
      <c r="H60" s="162"/>
      <c r="I60" s="162">
        <f t="shared" si="1"/>
        <v>0</v>
      </c>
      <c r="J60" s="162"/>
      <c r="K60" s="162"/>
      <c r="L60" s="162">
        <f t="shared" si="0"/>
        <v>0</v>
      </c>
    </row>
    <row r="61" spans="1:12" s="92" customFormat="1" ht="25.5" customHeight="1">
      <c r="A61" s="44" t="s">
        <v>16</v>
      </c>
      <c r="B61" s="495" t="s">
        <v>349</v>
      </c>
      <c r="C61" s="496"/>
      <c r="D61" s="496"/>
      <c r="E61" s="497"/>
      <c r="F61" s="23"/>
      <c r="G61" s="162"/>
      <c r="H61" s="162"/>
      <c r="I61" s="162">
        <f t="shared" si="1"/>
        <v>0</v>
      </c>
      <c r="J61" s="162"/>
      <c r="K61" s="162"/>
      <c r="L61" s="162">
        <f t="shared" si="0"/>
        <v>0</v>
      </c>
    </row>
    <row r="62" spans="1:12" s="92" customFormat="1" ht="25.5" customHeight="1">
      <c r="A62" s="44" t="s">
        <v>36</v>
      </c>
      <c r="B62" s="408" t="s">
        <v>350</v>
      </c>
      <c r="C62" s="523"/>
      <c r="D62" s="523"/>
      <c r="E62" s="524"/>
      <c r="F62" s="23"/>
      <c r="G62" s="162"/>
      <c r="H62" s="162"/>
      <c r="I62" s="162">
        <f t="shared" si="1"/>
        <v>0</v>
      </c>
      <c r="J62" s="162"/>
      <c r="K62" s="162"/>
      <c r="L62" s="162">
        <f t="shared" si="0"/>
        <v>0</v>
      </c>
    </row>
    <row r="63" spans="1:12" s="92" customFormat="1" ht="25.5" customHeight="1">
      <c r="A63" s="44" t="s">
        <v>95</v>
      </c>
      <c r="B63" s="408" t="s">
        <v>351</v>
      </c>
      <c r="C63" s="523"/>
      <c r="D63" s="523"/>
      <c r="E63" s="524"/>
      <c r="F63" s="23"/>
      <c r="G63" s="162">
        <f>SUM(G64:G67)</f>
        <v>0</v>
      </c>
      <c r="H63" s="162">
        <f>SUM(H64:H67)</f>
        <v>0</v>
      </c>
      <c r="I63" s="162">
        <f t="shared" si="1"/>
        <v>0</v>
      </c>
      <c r="J63" s="162">
        <f>SUM(J64:J67)</f>
        <v>0</v>
      </c>
      <c r="K63" s="162">
        <f>SUM(K64:K67)</f>
        <v>0</v>
      </c>
      <c r="L63" s="162">
        <f t="shared" si="0"/>
        <v>0</v>
      </c>
    </row>
    <row r="64" spans="1:12" s="92" customFormat="1" ht="25.5" customHeight="1">
      <c r="A64" s="95" t="s">
        <v>118</v>
      </c>
      <c r="B64" s="495" t="s">
        <v>352</v>
      </c>
      <c r="C64" s="496"/>
      <c r="D64" s="496"/>
      <c r="E64" s="497"/>
      <c r="F64" s="23"/>
      <c r="G64" s="162"/>
      <c r="H64" s="162"/>
      <c r="I64" s="162">
        <f t="shared" si="1"/>
        <v>0</v>
      </c>
      <c r="J64" s="162"/>
      <c r="K64" s="162"/>
      <c r="L64" s="162">
        <f t="shared" si="0"/>
        <v>0</v>
      </c>
    </row>
    <row r="65" spans="1:13" s="92" customFormat="1" ht="25.5" customHeight="1">
      <c r="A65" s="95" t="s">
        <v>119</v>
      </c>
      <c r="B65" s="495" t="s">
        <v>353</v>
      </c>
      <c r="C65" s="496"/>
      <c r="D65" s="496"/>
      <c r="E65" s="497"/>
      <c r="F65" s="23"/>
      <c r="G65" s="162"/>
      <c r="H65" s="162"/>
      <c r="I65" s="162">
        <f t="shared" si="1"/>
        <v>0</v>
      </c>
      <c r="J65" s="162"/>
      <c r="K65" s="162"/>
      <c r="L65" s="162">
        <f t="shared" si="0"/>
        <v>0</v>
      </c>
    </row>
    <row r="66" spans="1:13" s="92" customFormat="1" ht="25.5" customHeight="1">
      <c r="A66" s="95" t="s">
        <v>354</v>
      </c>
      <c r="B66" s="408" t="s">
        <v>355</v>
      </c>
      <c r="C66" s="496"/>
      <c r="D66" s="496"/>
      <c r="E66" s="497"/>
      <c r="F66" s="23"/>
      <c r="G66" s="162"/>
      <c r="H66" s="162"/>
      <c r="I66" s="162">
        <f t="shared" si="1"/>
        <v>0</v>
      </c>
      <c r="J66" s="162"/>
      <c r="K66" s="162"/>
      <c r="L66" s="162">
        <f t="shared" si="0"/>
        <v>0</v>
      </c>
    </row>
    <row r="67" spans="1:13" s="92" customFormat="1" ht="25.5" customHeight="1">
      <c r="A67" s="95" t="s">
        <v>356</v>
      </c>
      <c r="B67" s="495" t="s">
        <v>357</v>
      </c>
      <c r="C67" s="496"/>
      <c r="D67" s="496"/>
      <c r="E67" s="497"/>
      <c r="F67" s="23"/>
      <c r="G67" s="162"/>
      <c r="H67" s="162"/>
      <c r="I67" s="162">
        <f t="shared" si="1"/>
        <v>0</v>
      </c>
      <c r="J67" s="162"/>
      <c r="K67" s="162"/>
      <c r="L67" s="162">
        <f t="shared" si="0"/>
        <v>0</v>
      </c>
    </row>
    <row r="68" spans="1:13" s="92" customFormat="1" ht="25.5" customHeight="1">
      <c r="A68" s="95" t="s">
        <v>55</v>
      </c>
      <c r="B68" s="525" t="s">
        <v>358</v>
      </c>
      <c r="C68" s="526"/>
      <c r="D68" s="526"/>
      <c r="E68" s="527"/>
      <c r="F68" s="23"/>
      <c r="G68" s="162"/>
      <c r="H68" s="162"/>
      <c r="I68" s="162">
        <f t="shared" si="1"/>
        <v>0</v>
      </c>
      <c r="J68" s="162"/>
      <c r="K68" s="162"/>
      <c r="L68" s="162">
        <f t="shared" si="0"/>
        <v>0</v>
      </c>
    </row>
    <row r="69" spans="1:13" s="92" customFormat="1" ht="25.5" customHeight="1">
      <c r="A69" s="95" t="s">
        <v>188</v>
      </c>
      <c r="B69" s="525" t="s">
        <v>359</v>
      </c>
      <c r="C69" s="528"/>
      <c r="D69" s="528"/>
      <c r="E69" s="529"/>
      <c r="F69" s="23"/>
      <c r="G69" s="162"/>
      <c r="H69" s="162"/>
      <c r="I69" s="162">
        <f t="shared" si="1"/>
        <v>0</v>
      </c>
      <c r="J69" s="162"/>
      <c r="K69" s="162"/>
      <c r="L69" s="162">
        <f t="shared" si="0"/>
        <v>0</v>
      </c>
    </row>
    <row r="70" spans="1:13" s="92" customFormat="1" ht="25.5" customHeight="1">
      <c r="A70" s="95" t="s">
        <v>192</v>
      </c>
      <c r="B70" s="517" t="s">
        <v>360</v>
      </c>
      <c r="C70" s="496"/>
      <c r="D70" s="496"/>
      <c r="E70" s="497"/>
      <c r="F70" s="23"/>
      <c r="G70" s="162"/>
      <c r="H70" s="162"/>
      <c r="I70" s="162">
        <f t="shared" si="1"/>
        <v>0</v>
      </c>
      <c r="J70" s="162"/>
      <c r="K70" s="162"/>
      <c r="L70" s="162">
        <f t="shared" si="0"/>
        <v>0</v>
      </c>
    </row>
    <row r="71" spans="1:13" s="92" customFormat="1" ht="25.5" customHeight="1">
      <c r="A71" s="72" t="s">
        <v>58</v>
      </c>
      <c r="B71" s="530" t="s">
        <v>361</v>
      </c>
      <c r="C71" s="531"/>
      <c r="D71" s="531"/>
      <c r="E71" s="532"/>
      <c r="F71" s="23"/>
      <c r="G71" s="162"/>
      <c r="H71" s="162"/>
      <c r="I71" s="162">
        <f t="shared" si="1"/>
        <v>0</v>
      </c>
      <c r="J71" s="162"/>
      <c r="K71" s="162"/>
      <c r="L71" s="162">
        <f t="shared" si="0"/>
        <v>0</v>
      </c>
    </row>
    <row r="72" spans="1:13" s="92" customFormat="1" ht="25.5" customHeight="1">
      <c r="A72" s="72"/>
      <c r="B72" s="514" t="s">
        <v>362</v>
      </c>
      <c r="C72" s="496"/>
      <c r="D72" s="496"/>
      <c r="E72" s="497"/>
      <c r="F72" s="23"/>
      <c r="G72" s="162">
        <f>SUM(G74)-SUM(G73)</f>
        <v>286.93000000000006</v>
      </c>
      <c r="H72" s="162"/>
      <c r="I72" s="162">
        <f t="shared" si="1"/>
        <v>286.93000000000006</v>
      </c>
      <c r="J72" s="162">
        <f>SUM(J74)-SUM(J73)</f>
        <v>-221.08999999999992</v>
      </c>
      <c r="K72" s="162"/>
      <c r="L72" s="162">
        <f t="shared" si="0"/>
        <v>-221.08999999999992</v>
      </c>
    </row>
    <row r="73" spans="1:13" s="92" customFormat="1" ht="25.5" customHeight="1">
      <c r="A73" s="164"/>
      <c r="B73" s="514" t="s">
        <v>363</v>
      </c>
      <c r="C73" s="496"/>
      <c r="D73" s="496"/>
      <c r="E73" s="497"/>
      <c r="F73" s="23"/>
      <c r="G73" s="162">
        <v>1564.2</v>
      </c>
      <c r="H73" s="162"/>
      <c r="I73" s="162">
        <f t="shared" si="1"/>
        <v>1564.2</v>
      </c>
      <c r="J73" s="162">
        <v>1785.29</v>
      </c>
      <c r="K73" s="162"/>
      <c r="L73" s="162">
        <f t="shared" si="0"/>
        <v>1785.29</v>
      </c>
    </row>
    <row r="74" spans="1:13" s="92" customFormat="1" ht="25.5" customHeight="1">
      <c r="A74" s="165"/>
      <c r="B74" s="535" t="s">
        <v>364</v>
      </c>
      <c r="C74" s="496"/>
      <c r="D74" s="496"/>
      <c r="E74" s="497"/>
      <c r="F74" s="23"/>
      <c r="G74" s="162">
        <v>1851.13</v>
      </c>
      <c r="H74" s="162"/>
      <c r="I74" s="162">
        <f t="shared" si="1"/>
        <v>1851.13</v>
      </c>
      <c r="J74" s="162">
        <v>1564.2</v>
      </c>
      <c r="K74" s="162"/>
      <c r="L74" s="162">
        <f t="shared" si="0"/>
        <v>1564.2</v>
      </c>
    </row>
    <row r="75" spans="1:13" s="92" customFormat="1">
      <c r="A75" s="41"/>
      <c r="B75" s="40"/>
      <c r="C75" s="40"/>
      <c r="D75" s="40"/>
      <c r="E75" s="40"/>
      <c r="F75" s="40"/>
      <c r="G75" s="42"/>
      <c r="H75" s="42"/>
      <c r="I75" s="42"/>
      <c r="J75" s="42"/>
      <c r="K75" s="42"/>
      <c r="L75" s="42"/>
    </row>
    <row r="76" spans="1:13" s="92" customFormat="1">
      <c r="A76" s="166"/>
      <c r="B76" s="167"/>
      <c r="C76" s="167"/>
      <c r="D76" s="167"/>
      <c r="E76" s="167" t="s">
        <v>136</v>
      </c>
      <c r="F76" s="167"/>
      <c r="G76" s="167"/>
      <c r="H76" s="168"/>
      <c r="I76" s="169"/>
      <c r="J76" s="167" t="s">
        <v>137</v>
      </c>
      <c r="K76" s="167"/>
      <c r="L76" s="170"/>
      <c r="M76" s="170"/>
    </row>
    <row r="77" spans="1:13" s="92" customFormat="1">
      <c r="A77" s="536" t="s">
        <v>129</v>
      </c>
      <c r="B77" s="536"/>
      <c r="C77" s="536"/>
      <c r="D77" s="536"/>
      <c r="E77" s="536"/>
      <c r="F77" s="536"/>
      <c r="G77" s="536"/>
      <c r="H77" s="171" t="s">
        <v>365</v>
      </c>
      <c r="I77" s="88"/>
      <c r="J77" s="490" t="s">
        <v>111</v>
      </c>
      <c r="K77" s="490"/>
      <c r="L77" s="170"/>
      <c r="M77" s="170"/>
    </row>
    <row r="78" spans="1:13" s="92" customFormat="1">
      <c r="L78" s="170"/>
      <c r="M78" s="170"/>
    </row>
    <row r="79" spans="1:13" s="92" customFormat="1">
      <c r="A79" s="172"/>
      <c r="B79" s="173"/>
      <c r="C79" s="173"/>
      <c r="D79" s="173"/>
      <c r="E79" s="173" t="s">
        <v>138</v>
      </c>
      <c r="F79" s="173"/>
      <c r="G79" s="173"/>
      <c r="H79" s="174"/>
      <c r="I79" s="175"/>
      <c r="J79" s="173" t="s">
        <v>139</v>
      </c>
      <c r="K79" s="173"/>
      <c r="L79" s="170"/>
      <c r="M79" s="170"/>
    </row>
    <row r="80" spans="1:13" s="92" customFormat="1">
      <c r="A80" s="537" t="s">
        <v>366</v>
      </c>
      <c r="B80" s="537"/>
      <c r="C80" s="537"/>
      <c r="D80" s="537"/>
      <c r="E80" s="537"/>
      <c r="F80" s="537"/>
      <c r="G80" s="537"/>
      <c r="H80" s="176" t="s">
        <v>365</v>
      </c>
      <c r="I80" s="93"/>
      <c r="J80" s="467" t="s">
        <v>111</v>
      </c>
      <c r="K80" s="467"/>
      <c r="L80" s="170"/>
      <c r="M80" s="170"/>
    </row>
    <row r="81" spans="2:13" s="92" customFormat="1">
      <c r="B81" s="533"/>
      <c r="C81" s="533"/>
      <c r="D81" s="533"/>
      <c r="E81" s="533"/>
      <c r="F81" s="533"/>
      <c r="G81" s="533"/>
      <c r="H81" s="533"/>
      <c r="I81" s="166"/>
      <c r="J81" s="177" t="s">
        <v>367</v>
      </c>
      <c r="K81" s="534"/>
      <c r="L81" s="534"/>
      <c r="M81" s="534"/>
    </row>
    <row r="82" spans="2:13" s="92" customFormat="1">
      <c r="B82" s="166"/>
      <c r="C82" s="166"/>
      <c r="D82" s="166"/>
      <c r="E82" s="166"/>
      <c r="F82" s="166"/>
      <c r="G82" s="166"/>
      <c r="H82" s="166"/>
      <c r="I82" s="166"/>
      <c r="J82" s="177"/>
      <c r="K82" s="177"/>
      <c r="L82" s="177"/>
      <c r="M82" s="177"/>
    </row>
    <row r="83" spans="2:13" s="92" customFormat="1" ht="12.75" customHeight="1">
      <c r="E83" s="42"/>
      <c r="H83" s="84"/>
      <c r="I83" s="84"/>
    </row>
  </sheetData>
  <mergeCells count="78">
    <mergeCell ref="B81:H81"/>
    <mergeCell ref="K81:M81"/>
    <mergeCell ref="B73:E73"/>
    <mergeCell ref="B74:E74"/>
    <mergeCell ref="A77:G77"/>
    <mergeCell ref="J77:K77"/>
    <mergeCell ref="A80:G80"/>
    <mergeCell ref="J80:K80"/>
    <mergeCell ref="B72:E72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60:E60"/>
    <mergeCell ref="B48:E48"/>
    <mergeCell ref="B49:E49"/>
    <mergeCell ref="B50:E50"/>
    <mergeCell ref="B51:E51"/>
    <mergeCell ref="B52:E52"/>
    <mergeCell ref="B53:E53"/>
    <mergeCell ref="B54:E54"/>
    <mergeCell ref="B55:E55"/>
    <mergeCell ref="B57:E57"/>
    <mergeCell ref="B58:E58"/>
    <mergeCell ref="B59:E59"/>
    <mergeCell ref="B47:E47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35:E35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23:E23"/>
    <mergeCell ref="A10:K10"/>
    <mergeCell ref="A11:K11"/>
    <mergeCell ref="A13:K13"/>
    <mergeCell ref="A14:K14"/>
    <mergeCell ref="F15:L15"/>
    <mergeCell ref="A16:A17"/>
    <mergeCell ref="B16:E17"/>
    <mergeCell ref="F16:F17"/>
    <mergeCell ref="G16:I16"/>
    <mergeCell ref="J16:L16"/>
    <mergeCell ref="B18:E18"/>
    <mergeCell ref="B19:E19"/>
    <mergeCell ref="B20:E20"/>
    <mergeCell ref="B21:E21"/>
    <mergeCell ref="B22:E22"/>
    <mergeCell ref="A9:F9"/>
    <mergeCell ref="A3:K4"/>
    <mergeCell ref="A5:K5"/>
    <mergeCell ref="A6:K6"/>
    <mergeCell ref="E7:I7"/>
    <mergeCell ref="E8:I8"/>
  </mergeCells>
  <pageMargins left="0.25" right="0.25" top="0.75" bottom="0.75" header="0.3" footer="0.3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workbookViewId="0">
      <selection activeCell="N14" sqref="N14"/>
    </sheetView>
  </sheetViews>
  <sheetFormatPr defaultRowHeight="12.75"/>
  <cols>
    <col min="1" max="1" width="6.42578125" style="180" bestFit="1" customWidth="1"/>
    <col min="2" max="2" width="30.5703125" style="180" bestFit="1" customWidth="1"/>
    <col min="3" max="10" width="15.7109375" style="180" customWidth="1"/>
    <col min="11" max="11" width="12.5703125" style="180" customWidth="1"/>
    <col min="12" max="16384" width="9.140625" style="180"/>
  </cols>
  <sheetData>
    <row r="1" spans="1:11">
      <c r="A1" s="178"/>
      <c r="B1" s="178"/>
      <c r="C1" s="178"/>
      <c r="D1" s="178"/>
      <c r="E1" s="178"/>
      <c r="F1" s="178"/>
      <c r="G1" s="178"/>
      <c r="H1" s="179" t="s">
        <v>368</v>
      </c>
      <c r="I1" s="178"/>
      <c r="J1" s="178"/>
    </row>
    <row r="2" spans="1:11">
      <c r="A2" s="178"/>
      <c r="B2" s="178"/>
      <c r="C2" s="178"/>
      <c r="D2" s="178"/>
      <c r="E2" s="178"/>
      <c r="F2" s="178"/>
      <c r="G2" s="178"/>
      <c r="H2" s="179" t="s">
        <v>369</v>
      </c>
      <c r="I2" s="178"/>
      <c r="J2" s="178"/>
    </row>
    <row r="3" spans="1:11">
      <c r="A3" s="539" t="s">
        <v>370</v>
      </c>
      <c r="B3" s="540"/>
      <c r="C3" s="540"/>
      <c r="D3" s="540"/>
      <c r="E3" s="540"/>
      <c r="F3" s="540"/>
      <c r="G3" s="540"/>
      <c r="H3" s="540"/>
      <c r="I3" s="540"/>
      <c r="J3" s="540"/>
    </row>
    <row r="4" spans="1:11">
      <c r="A4" s="178"/>
      <c r="B4" s="178"/>
      <c r="C4" s="178"/>
      <c r="D4" s="178"/>
      <c r="E4" s="178"/>
      <c r="F4" s="178"/>
      <c r="G4" s="178"/>
      <c r="H4" s="178"/>
      <c r="I4" s="178"/>
      <c r="J4" s="178"/>
    </row>
    <row r="5" spans="1:11" ht="15.75">
      <c r="A5" s="475" t="s">
        <v>371</v>
      </c>
      <c r="B5" s="541"/>
      <c r="C5" s="541"/>
      <c r="D5" s="541"/>
      <c r="E5" s="541"/>
      <c r="F5" s="541"/>
      <c r="G5" s="541"/>
      <c r="H5" s="541"/>
      <c r="I5" s="541"/>
      <c r="J5" s="541"/>
    </row>
    <row r="6" spans="1:11">
      <c r="A6" s="178"/>
      <c r="B6" s="178"/>
      <c r="C6" s="178"/>
      <c r="D6" s="178"/>
      <c r="E6" s="178"/>
      <c r="F6" s="178"/>
      <c r="G6" s="178"/>
      <c r="H6" s="178"/>
      <c r="I6" s="178"/>
      <c r="J6" s="178"/>
    </row>
    <row r="7" spans="1:11">
      <c r="A7" s="542" t="s">
        <v>2</v>
      </c>
      <c r="B7" s="544" t="s">
        <v>3</v>
      </c>
      <c r="C7" s="544" t="s">
        <v>50</v>
      </c>
      <c r="D7" s="544" t="s">
        <v>90</v>
      </c>
      <c r="E7" s="544" t="s">
        <v>117</v>
      </c>
      <c r="F7" s="544"/>
      <c r="G7" s="544" t="s">
        <v>372</v>
      </c>
      <c r="H7" s="544"/>
      <c r="I7" s="544" t="s">
        <v>103</v>
      </c>
      <c r="J7" s="544" t="s">
        <v>250</v>
      </c>
    </row>
    <row r="8" spans="1:11" ht="24">
      <c r="A8" s="543"/>
      <c r="B8" s="544"/>
      <c r="C8" s="544"/>
      <c r="D8" s="544"/>
      <c r="E8" s="181" t="s">
        <v>373</v>
      </c>
      <c r="F8" s="181" t="s">
        <v>374</v>
      </c>
      <c r="G8" s="181" t="s">
        <v>375</v>
      </c>
      <c r="H8" s="181" t="s">
        <v>376</v>
      </c>
      <c r="I8" s="544"/>
      <c r="J8" s="544"/>
    </row>
    <row r="9" spans="1:11">
      <c r="A9" s="182">
        <v>1</v>
      </c>
      <c r="B9" s="183">
        <v>2</v>
      </c>
      <c r="C9" s="183">
        <v>3</v>
      </c>
      <c r="D9" s="183">
        <v>4</v>
      </c>
      <c r="E9" s="183">
        <v>5</v>
      </c>
      <c r="F9" s="183">
        <v>6</v>
      </c>
      <c r="G9" s="183">
        <v>7</v>
      </c>
      <c r="H9" s="182">
        <v>8</v>
      </c>
      <c r="I9" s="183">
        <v>9</v>
      </c>
      <c r="J9" s="183">
        <v>10</v>
      </c>
    </row>
    <row r="10" spans="1:11" ht="24">
      <c r="A10" s="184" t="s">
        <v>253</v>
      </c>
      <c r="B10" s="185" t="s">
        <v>377</v>
      </c>
      <c r="C10" s="186"/>
      <c r="D10" s="186">
        <v>3505.92</v>
      </c>
      <c r="E10" s="186"/>
      <c r="F10" s="186"/>
      <c r="G10" s="186"/>
      <c r="H10" s="186"/>
      <c r="I10" s="186"/>
      <c r="J10" s="187">
        <f t="shared" ref="J10:J33" si="0">SUM(C10:I10)</f>
        <v>3505.92</v>
      </c>
      <c r="K10" s="188"/>
    </row>
    <row r="11" spans="1:11" ht="24">
      <c r="A11" s="181" t="s">
        <v>255</v>
      </c>
      <c r="B11" s="189" t="s">
        <v>378</v>
      </c>
      <c r="C11" s="187">
        <f t="shared" ref="C11:I11" si="1">SUM(C12:C13)</f>
        <v>0</v>
      </c>
      <c r="D11" s="187">
        <f t="shared" si="1"/>
        <v>59072.5</v>
      </c>
      <c r="E11" s="187">
        <f t="shared" si="1"/>
        <v>0</v>
      </c>
      <c r="F11" s="187">
        <f t="shared" si="1"/>
        <v>0</v>
      </c>
      <c r="G11" s="187">
        <f t="shared" si="1"/>
        <v>0</v>
      </c>
      <c r="H11" s="187">
        <f t="shared" si="1"/>
        <v>0</v>
      </c>
      <c r="I11" s="187">
        <f t="shared" si="1"/>
        <v>0</v>
      </c>
      <c r="J11" s="187">
        <f t="shared" si="0"/>
        <v>59072.5</v>
      </c>
      <c r="K11" s="188"/>
    </row>
    <row r="12" spans="1:11">
      <c r="A12" s="181" t="s">
        <v>379</v>
      </c>
      <c r="B12" s="190" t="s">
        <v>380</v>
      </c>
      <c r="C12" s="186"/>
      <c r="D12" s="186">
        <v>58351.44</v>
      </c>
      <c r="E12" s="186"/>
      <c r="F12" s="186"/>
      <c r="G12" s="186"/>
      <c r="H12" s="186"/>
      <c r="I12" s="186"/>
      <c r="J12" s="187">
        <f t="shared" si="0"/>
        <v>58351.44</v>
      </c>
      <c r="K12" s="188"/>
    </row>
    <row r="13" spans="1:11" ht="24">
      <c r="A13" s="181" t="s">
        <v>381</v>
      </c>
      <c r="B13" s="190" t="s">
        <v>382</v>
      </c>
      <c r="C13" s="191"/>
      <c r="D13" s="191">
        <v>721.06</v>
      </c>
      <c r="E13" s="191"/>
      <c r="F13" s="191"/>
      <c r="G13" s="191"/>
      <c r="H13" s="191"/>
      <c r="I13" s="191"/>
      <c r="J13" s="187">
        <f t="shared" si="0"/>
        <v>721.06</v>
      </c>
      <c r="K13" s="188"/>
    </row>
    <row r="14" spans="1:11" ht="24">
      <c r="A14" s="181" t="s">
        <v>258</v>
      </c>
      <c r="B14" s="189" t="s">
        <v>383</v>
      </c>
      <c r="C14" s="187">
        <f t="shared" ref="C14:I14" si="2">SUM(C15:C18)</f>
        <v>0</v>
      </c>
      <c r="D14" s="187">
        <f t="shared" si="2"/>
        <v>47944.350000000006</v>
      </c>
      <c r="E14" s="187">
        <f t="shared" si="2"/>
        <v>0</v>
      </c>
      <c r="F14" s="187">
        <f t="shared" si="2"/>
        <v>0</v>
      </c>
      <c r="G14" s="187">
        <f t="shared" si="2"/>
        <v>0</v>
      </c>
      <c r="H14" s="187">
        <f t="shared" si="2"/>
        <v>0</v>
      </c>
      <c r="I14" s="187">
        <f t="shared" si="2"/>
        <v>0</v>
      </c>
      <c r="J14" s="187">
        <f t="shared" si="0"/>
        <v>47944.350000000006</v>
      </c>
      <c r="K14" s="192"/>
    </row>
    <row r="15" spans="1:11">
      <c r="A15" s="181" t="s">
        <v>384</v>
      </c>
      <c r="B15" s="193" t="s">
        <v>385</v>
      </c>
      <c r="C15" s="191"/>
      <c r="D15" s="191"/>
      <c r="E15" s="191"/>
      <c r="F15" s="191"/>
      <c r="G15" s="191"/>
      <c r="H15" s="191"/>
      <c r="I15" s="191"/>
      <c r="J15" s="187">
        <f t="shared" si="0"/>
        <v>0</v>
      </c>
      <c r="K15" s="194"/>
    </row>
    <row r="16" spans="1:11">
      <c r="A16" s="181" t="s">
        <v>386</v>
      </c>
      <c r="B16" s="193" t="s">
        <v>387</v>
      </c>
      <c r="C16" s="195"/>
      <c r="D16" s="195"/>
      <c r="E16" s="195"/>
      <c r="F16" s="195"/>
      <c r="G16" s="195"/>
      <c r="H16" s="195"/>
      <c r="I16" s="195"/>
      <c r="J16" s="187">
        <f t="shared" si="0"/>
        <v>0</v>
      </c>
      <c r="K16" s="194"/>
    </row>
    <row r="17" spans="1:11">
      <c r="A17" s="181" t="s">
        <v>388</v>
      </c>
      <c r="B17" s="196" t="s">
        <v>389</v>
      </c>
      <c r="C17" s="195"/>
      <c r="D17" s="195">
        <v>41763.620000000003</v>
      </c>
      <c r="E17" s="195"/>
      <c r="F17" s="195"/>
      <c r="G17" s="195"/>
      <c r="H17" s="195"/>
      <c r="I17" s="195"/>
      <c r="J17" s="197">
        <f t="shared" si="0"/>
        <v>41763.620000000003</v>
      </c>
      <c r="K17" s="194"/>
    </row>
    <row r="18" spans="1:11">
      <c r="A18" s="181" t="s">
        <v>390</v>
      </c>
      <c r="B18" s="193" t="s">
        <v>391</v>
      </c>
      <c r="C18" s="191"/>
      <c r="D18" s="191">
        <v>6180.73</v>
      </c>
      <c r="E18" s="191"/>
      <c r="F18" s="191"/>
      <c r="G18" s="191"/>
      <c r="H18" s="191"/>
      <c r="I18" s="191"/>
      <c r="J18" s="187">
        <f t="shared" si="0"/>
        <v>6180.73</v>
      </c>
      <c r="K18" s="194"/>
    </row>
    <row r="19" spans="1:11">
      <c r="A19" s="181" t="s">
        <v>260</v>
      </c>
      <c r="B19" s="198" t="s">
        <v>392</v>
      </c>
      <c r="C19" s="191"/>
      <c r="D19" s="191"/>
      <c r="E19" s="191"/>
      <c r="F19" s="191"/>
      <c r="G19" s="191"/>
      <c r="H19" s="191"/>
      <c r="I19" s="191"/>
      <c r="J19" s="187">
        <f t="shared" si="0"/>
        <v>0</v>
      </c>
      <c r="K19" s="194"/>
    </row>
    <row r="20" spans="1:11" ht="24">
      <c r="A20" s="184" t="s">
        <v>262</v>
      </c>
      <c r="B20" s="199" t="s">
        <v>393</v>
      </c>
      <c r="C20" s="187">
        <f>SUM(C10,C11,C19)-SUM(C14)</f>
        <v>0</v>
      </c>
      <c r="D20" s="187">
        <f t="shared" ref="D20:I20" si="3">SUM(D10,D11,D19)-SUM(D14)</f>
        <v>14634.069999999992</v>
      </c>
      <c r="E20" s="187">
        <f t="shared" si="3"/>
        <v>0</v>
      </c>
      <c r="F20" s="187">
        <f t="shared" si="3"/>
        <v>0</v>
      </c>
      <c r="G20" s="187">
        <f t="shared" si="3"/>
        <v>0</v>
      </c>
      <c r="H20" s="187">
        <f t="shared" si="3"/>
        <v>0</v>
      </c>
      <c r="I20" s="187">
        <f t="shared" si="3"/>
        <v>0</v>
      </c>
      <c r="J20" s="187">
        <f t="shared" si="0"/>
        <v>14634.069999999992</v>
      </c>
      <c r="K20" s="188"/>
    </row>
    <row r="21" spans="1:11" ht="24">
      <c r="A21" s="181" t="s">
        <v>264</v>
      </c>
      <c r="B21" s="200" t="s">
        <v>394</v>
      </c>
      <c r="C21" s="186"/>
      <c r="D21" s="186"/>
      <c r="E21" s="186"/>
      <c r="F21" s="186"/>
      <c r="G21" s="186"/>
      <c r="H21" s="186"/>
      <c r="I21" s="186"/>
      <c r="J21" s="187">
        <f t="shared" si="0"/>
        <v>0</v>
      </c>
      <c r="K21" s="192"/>
    </row>
    <row r="22" spans="1:11" ht="36">
      <c r="A22" s="181" t="s">
        <v>266</v>
      </c>
      <c r="B22" s="200" t="s">
        <v>395</v>
      </c>
      <c r="C22" s="191"/>
      <c r="D22" s="191"/>
      <c r="E22" s="191"/>
      <c r="F22" s="191"/>
      <c r="G22" s="191"/>
      <c r="H22" s="191"/>
      <c r="I22" s="191"/>
      <c r="J22" s="187">
        <f t="shared" si="0"/>
        <v>0</v>
      </c>
      <c r="K22" s="194"/>
    </row>
    <row r="23" spans="1:11" ht="24">
      <c r="A23" s="181" t="s">
        <v>268</v>
      </c>
      <c r="B23" s="201" t="s">
        <v>396</v>
      </c>
      <c r="C23" s="186"/>
      <c r="D23" s="186"/>
      <c r="E23" s="186"/>
      <c r="F23" s="186"/>
      <c r="G23" s="186"/>
      <c r="H23" s="186"/>
      <c r="I23" s="186"/>
      <c r="J23" s="187">
        <f t="shared" si="0"/>
        <v>0</v>
      </c>
      <c r="K23" s="194"/>
    </row>
    <row r="24" spans="1:11" ht="24">
      <c r="A24" s="181" t="s">
        <v>270</v>
      </c>
      <c r="B24" s="201" t="s">
        <v>397</v>
      </c>
      <c r="C24" s="191"/>
      <c r="D24" s="191"/>
      <c r="E24" s="191"/>
      <c r="F24" s="191"/>
      <c r="G24" s="191"/>
      <c r="H24" s="191"/>
      <c r="I24" s="191"/>
      <c r="J24" s="187">
        <f t="shared" si="0"/>
        <v>0</v>
      </c>
      <c r="K24" s="194"/>
    </row>
    <row r="25" spans="1:11" ht="48">
      <c r="A25" s="181" t="s">
        <v>272</v>
      </c>
      <c r="B25" s="201" t="s">
        <v>398</v>
      </c>
      <c r="C25" s="187">
        <f>SUM(C26:C29)</f>
        <v>0</v>
      </c>
      <c r="D25" s="187">
        <f t="shared" ref="D25:I25" si="4">SUM(D26:D29)</f>
        <v>0</v>
      </c>
      <c r="E25" s="187">
        <f t="shared" si="4"/>
        <v>0</v>
      </c>
      <c r="F25" s="187">
        <f t="shared" si="4"/>
        <v>0</v>
      </c>
      <c r="G25" s="187">
        <f t="shared" si="4"/>
        <v>0</v>
      </c>
      <c r="H25" s="187">
        <f t="shared" si="4"/>
        <v>0</v>
      </c>
      <c r="I25" s="187">
        <f t="shared" si="4"/>
        <v>0</v>
      </c>
      <c r="J25" s="187">
        <f t="shared" si="0"/>
        <v>0</v>
      </c>
      <c r="K25" s="194"/>
    </row>
    <row r="26" spans="1:11">
      <c r="A26" s="181" t="s">
        <v>399</v>
      </c>
      <c r="B26" s="202" t="s">
        <v>385</v>
      </c>
      <c r="C26" s="191"/>
      <c r="D26" s="191"/>
      <c r="E26" s="191"/>
      <c r="F26" s="191"/>
      <c r="G26" s="191"/>
      <c r="H26" s="191"/>
      <c r="I26" s="191"/>
      <c r="J26" s="187">
        <f t="shared" si="0"/>
        <v>0</v>
      </c>
      <c r="K26" s="194"/>
    </row>
    <row r="27" spans="1:11">
      <c r="A27" s="181" t="s">
        <v>400</v>
      </c>
      <c r="B27" s="202" t="s">
        <v>387</v>
      </c>
      <c r="C27" s="191"/>
      <c r="D27" s="191"/>
      <c r="E27" s="191"/>
      <c r="F27" s="191"/>
      <c r="G27" s="191"/>
      <c r="H27" s="191"/>
      <c r="I27" s="191"/>
      <c r="J27" s="187">
        <f t="shared" si="0"/>
        <v>0</v>
      </c>
      <c r="K27" s="194"/>
    </row>
    <row r="28" spans="1:11">
      <c r="A28" s="181" t="s">
        <v>401</v>
      </c>
      <c r="B28" s="202" t="s">
        <v>402</v>
      </c>
      <c r="C28" s="191"/>
      <c r="D28" s="191"/>
      <c r="E28" s="191"/>
      <c r="F28" s="191"/>
      <c r="G28" s="191"/>
      <c r="H28" s="191"/>
      <c r="I28" s="191"/>
      <c r="J28" s="187">
        <f t="shared" si="0"/>
        <v>0</v>
      </c>
      <c r="K28" s="194"/>
    </row>
    <row r="29" spans="1:11">
      <c r="A29" s="181" t="s">
        <v>403</v>
      </c>
      <c r="B29" s="202" t="s">
        <v>391</v>
      </c>
      <c r="C29" s="191"/>
      <c r="D29" s="191"/>
      <c r="E29" s="191"/>
      <c r="F29" s="191"/>
      <c r="G29" s="191"/>
      <c r="H29" s="191"/>
      <c r="I29" s="191"/>
      <c r="J29" s="187">
        <f t="shared" si="0"/>
        <v>0</v>
      </c>
      <c r="K29" s="194"/>
    </row>
    <row r="30" spans="1:11">
      <c r="A30" s="181" t="s">
        <v>273</v>
      </c>
      <c r="B30" s="201" t="s">
        <v>404</v>
      </c>
      <c r="C30" s="191"/>
      <c r="D30" s="191"/>
      <c r="E30" s="191"/>
      <c r="F30" s="191"/>
      <c r="G30" s="191"/>
      <c r="H30" s="191"/>
      <c r="I30" s="191"/>
      <c r="J30" s="187">
        <f t="shared" si="0"/>
        <v>0</v>
      </c>
      <c r="K30" s="194"/>
    </row>
    <row r="31" spans="1:11" ht="36">
      <c r="A31" s="184" t="s">
        <v>274</v>
      </c>
      <c r="B31" s="203" t="s">
        <v>405</v>
      </c>
      <c r="C31" s="187">
        <f>SUM(C21,C22,C23,C30)-SUM(C24,C25)</f>
        <v>0</v>
      </c>
      <c r="D31" s="187">
        <f t="shared" ref="D31:I31" si="5">SUM(D21,D22,D23,D30)-SUM(D24,D25)</f>
        <v>0</v>
      </c>
      <c r="E31" s="187">
        <f t="shared" si="5"/>
        <v>0</v>
      </c>
      <c r="F31" s="187">
        <f t="shared" si="5"/>
        <v>0</v>
      </c>
      <c r="G31" s="187">
        <f t="shared" si="5"/>
        <v>0</v>
      </c>
      <c r="H31" s="187">
        <f t="shared" si="5"/>
        <v>0</v>
      </c>
      <c r="I31" s="187">
        <f t="shared" si="5"/>
        <v>0</v>
      </c>
      <c r="J31" s="187">
        <f t="shared" si="0"/>
        <v>0</v>
      </c>
      <c r="K31" s="194"/>
    </row>
    <row r="32" spans="1:11" ht="24">
      <c r="A32" s="184" t="s">
        <v>275</v>
      </c>
      <c r="B32" s="203" t="s">
        <v>406</v>
      </c>
      <c r="C32" s="187">
        <f>SUM(C20,C31)</f>
        <v>0</v>
      </c>
      <c r="D32" s="187">
        <f t="shared" ref="D32:I32" si="6">SUM(D20,D31)</f>
        <v>14634.069999999992</v>
      </c>
      <c r="E32" s="187">
        <f t="shared" si="6"/>
        <v>0</v>
      </c>
      <c r="F32" s="187">
        <f t="shared" si="6"/>
        <v>0</v>
      </c>
      <c r="G32" s="187">
        <f t="shared" si="6"/>
        <v>0</v>
      </c>
      <c r="H32" s="187">
        <f t="shared" si="6"/>
        <v>0</v>
      </c>
      <c r="I32" s="187">
        <f t="shared" si="6"/>
        <v>0</v>
      </c>
      <c r="J32" s="187">
        <f t="shared" si="0"/>
        <v>14634.069999999992</v>
      </c>
      <c r="K32" s="194"/>
    </row>
    <row r="33" spans="1:11" ht="24">
      <c r="A33" s="184" t="s">
        <v>276</v>
      </c>
      <c r="B33" s="203" t="s">
        <v>407</v>
      </c>
      <c r="C33" s="187">
        <f>SUM(C10,C21)</f>
        <v>0</v>
      </c>
      <c r="D33" s="187">
        <f t="shared" ref="D33:I33" si="7">SUM(D10,D21)</f>
        <v>3505.92</v>
      </c>
      <c r="E33" s="187">
        <f t="shared" si="7"/>
        <v>0</v>
      </c>
      <c r="F33" s="187">
        <f t="shared" si="7"/>
        <v>0</v>
      </c>
      <c r="G33" s="187">
        <f t="shared" si="7"/>
        <v>0</v>
      </c>
      <c r="H33" s="187">
        <f t="shared" si="7"/>
        <v>0</v>
      </c>
      <c r="I33" s="187">
        <f t="shared" si="7"/>
        <v>0</v>
      </c>
      <c r="J33" s="187">
        <f t="shared" si="0"/>
        <v>3505.92</v>
      </c>
      <c r="K33" s="194"/>
    </row>
    <row r="34" spans="1:11">
      <c r="A34" s="204"/>
      <c r="B34" s="204"/>
      <c r="C34" s="178"/>
      <c r="D34" s="178"/>
      <c r="E34" s="205" t="s">
        <v>408</v>
      </c>
      <c r="F34" s="178"/>
      <c r="G34" s="178"/>
      <c r="H34" s="178"/>
      <c r="I34" s="178"/>
      <c r="J34" s="178"/>
    </row>
    <row r="35" spans="1:11" ht="12.75" customHeight="1">
      <c r="A35" s="538" t="s">
        <v>409</v>
      </c>
      <c r="B35" s="538"/>
      <c r="C35" s="538"/>
      <c r="D35" s="538"/>
      <c r="E35" s="538"/>
      <c r="F35" s="538"/>
      <c r="G35" s="538"/>
      <c r="H35" s="178"/>
      <c r="I35" s="178"/>
      <c r="J35" s="178"/>
    </row>
    <row r="37" spans="1:11" s="92" customFormat="1">
      <c r="A37" s="206"/>
      <c r="B37" s="206"/>
      <c r="C37" s="206"/>
      <c r="D37" s="206"/>
      <c r="E37" s="71"/>
      <c r="F37" s="88"/>
      <c r="G37" s="88"/>
    </row>
    <row r="38" spans="1:11" s="92" customFormat="1">
      <c r="A38" s="206"/>
      <c r="B38" s="206"/>
      <c r="C38" s="206"/>
      <c r="D38" s="206"/>
      <c r="E38" s="71"/>
      <c r="F38" s="88"/>
      <c r="G38" s="88"/>
    </row>
    <row r="39" spans="1:11" s="92" customFormat="1" ht="12.75" customHeight="1">
      <c r="E39" s="42"/>
      <c r="H39" s="84"/>
    </row>
  </sheetData>
  <mergeCells count="11">
    <mergeCell ref="A35:G35"/>
    <mergeCell ref="A3:J3"/>
    <mergeCell ref="A5:J5"/>
    <mergeCell ref="A7:A8"/>
    <mergeCell ref="B7:B8"/>
    <mergeCell ref="C7:C8"/>
    <mergeCell ref="D7:D8"/>
    <mergeCell ref="E7:F7"/>
    <mergeCell ref="G7:H7"/>
    <mergeCell ref="I7:I8"/>
    <mergeCell ref="J7:J8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workbookViewId="0">
      <selection activeCell="E24" sqref="E24"/>
    </sheetView>
  </sheetViews>
  <sheetFormatPr defaultRowHeight="12.75"/>
  <cols>
    <col min="1" max="1" width="5.5703125" style="91" customWidth="1"/>
    <col min="2" max="2" width="1.85546875" style="91" customWidth="1"/>
    <col min="3" max="3" width="52" style="91" customWidth="1"/>
    <col min="4" max="5" width="15.7109375" style="91" customWidth="1"/>
    <col min="6" max="16384" width="9.140625" style="91"/>
  </cols>
  <sheetData>
    <row r="1" spans="1:5">
      <c r="D1" s="97"/>
      <c r="E1" s="207"/>
    </row>
    <row r="2" spans="1:5">
      <c r="A2" s="208"/>
      <c r="B2" s="208"/>
      <c r="C2" s="208"/>
      <c r="D2" s="209"/>
      <c r="E2" s="210" t="s">
        <v>410</v>
      </c>
    </row>
    <row r="3" spans="1:5">
      <c r="A3" s="208"/>
      <c r="B3" s="208"/>
      <c r="C3" s="211"/>
      <c r="D3" s="177" t="s">
        <v>411</v>
      </c>
      <c r="E3" s="177"/>
    </row>
    <row r="4" spans="1:5">
      <c r="A4" s="208"/>
      <c r="B4" s="208"/>
      <c r="C4" s="211"/>
      <c r="D4" s="177"/>
      <c r="E4" s="177"/>
    </row>
    <row r="5" spans="1:5" ht="15.75">
      <c r="A5" s="547" t="s">
        <v>412</v>
      </c>
      <c r="B5" s="547"/>
      <c r="C5" s="547"/>
      <c r="D5" s="547"/>
      <c r="E5" s="547"/>
    </row>
    <row r="6" spans="1:5" ht="15.75">
      <c r="A6" s="212"/>
      <c r="B6" s="212"/>
      <c r="C6" s="212"/>
      <c r="D6" s="212"/>
      <c r="E6" s="212"/>
    </row>
    <row r="7" spans="1:5" ht="15.75">
      <c r="A7" s="548" t="s">
        <v>413</v>
      </c>
      <c r="B7" s="548"/>
      <c r="C7" s="548"/>
      <c r="D7" s="548"/>
      <c r="E7" s="548"/>
    </row>
    <row r="8" spans="1:5">
      <c r="A8" s="208"/>
      <c r="B8" s="208"/>
      <c r="C8" s="208"/>
      <c r="D8" s="208"/>
      <c r="E8" s="208"/>
    </row>
    <row r="9" spans="1:5" ht="38.25">
      <c r="A9" s="142" t="s">
        <v>2</v>
      </c>
      <c r="B9" s="484" t="s">
        <v>414</v>
      </c>
      <c r="C9" s="549"/>
      <c r="D9" s="142" t="s">
        <v>152</v>
      </c>
      <c r="E9" s="142" t="s">
        <v>153</v>
      </c>
    </row>
    <row r="10" spans="1:5">
      <c r="A10" s="213">
        <v>1</v>
      </c>
      <c r="B10" s="550">
        <v>2</v>
      </c>
      <c r="C10" s="551"/>
      <c r="D10" s="213">
        <v>3</v>
      </c>
      <c r="E10" s="213">
        <v>4</v>
      </c>
    </row>
    <row r="11" spans="1:5">
      <c r="A11" s="3" t="s">
        <v>253</v>
      </c>
      <c r="B11" s="552" t="s">
        <v>415</v>
      </c>
      <c r="C11" s="553"/>
      <c r="D11" s="152">
        <f>SUM(D12:D18)</f>
        <v>752.8</v>
      </c>
      <c r="E11" s="152">
        <f>SUM(E12:E18)</f>
        <v>1399.59</v>
      </c>
    </row>
    <row r="12" spans="1:5">
      <c r="A12" s="56" t="s">
        <v>416</v>
      </c>
      <c r="B12" s="96"/>
      <c r="C12" s="214" t="s">
        <v>417</v>
      </c>
      <c r="D12" s="215"/>
      <c r="E12" s="215"/>
    </row>
    <row r="13" spans="1:5">
      <c r="A13" s="56" t="s">
        <v>418</v>
      </c>
      <c r="B13" s="96"/>
      <c r="C13" s="214" t="s">
        <v>419</v>
      </c>
      <c r="D13" s="215"/>
      <c r="E13" s="215"/>
    </row>
    <row r="14" spans="1:5">
      <c r="A14" s="56" t="s">
        <v>420</v>
      </c>
      <c r="B14" s="96"/>
      <c r="C14" s="214" t="s">
        <v>421</v>
      </c>
      <c r="D14" s="215"/>
      <c r="E14" s="215"/>
    </row>
    <row r="15" spans="1:5">
      <c r="A15" s="18" t="s">
        <v>422</v>
      </c>
      <c r="B15" s="216"/>
      <c r="C15" s="214" t="s">
        <v>423</v>
      </c>
      <c r="D15" s="215"/>
      <c r="E15" s="215"/>
    </row>
    <row r="16" spans="1:5" ht="25.5">
      <c r="A16" s="217" t="s">
        <v>424</v>
      </c>
      <c r="B16" s="216"/>
      <c r="C16" s="214" t="s">
        <v>425</v>
      </c>
      <c r="D16" s="218"/>
      <c r="E16" s="153"/>
    </row>
    <row r="17" spans="1:6">
      <c r="A17" s="217" t="s">
        <v>426</v>
      </c>
      <c r="B17" s="216"/>
      <c r="C17" s="214" t="s">
        <v>427</v>
      </c>
      <c r="D17" s="218">
        <v>752.8</v>
      </c>
      <c r="E17" s="218">
        <v>1399.59</v>
      </c>
    </row>
    <row r="18" spans="1:6">
      <c r="A18" s="18" t="s">
        <v>428</v>
      </c>
      <c r="B18" s="216"/>
      <c r="C18" s="214" t="s">
        <v>429</v>
      </c>
      <c r="D18" s="215"/>
      <c r="E18" s="215"/>
    </row>
    <row r="19" spans="1:6">
      <c r="A19" s="3" t="s">
        <v>255</v>
      </c>
      <c r="B19" s="554" t="s">
        <v>430</v>
      </c>
      <c r="C19" s="555"/>
      <c r="D19" s="152"/>
      <c r="E19" s="152"/>
    </row>
    <row r="20" spans="1:6">
      <c r="A20" s="3" t="s">
        <v>258</v>
      </c>
      <c r="B20" s="219" t="s">
        <v>169</v>
      </c>
      <c r="C20" s="220"/>
      <c r="D20" s="152">
        <f>SUM(D11)+SUM(D19)</f>
        <v>752.8</v>
      </c>
      <c r="E20" s="152">
        <f>SUM(E11)+SUM(E19)</f>
        <v>1399.59</v>
      </c>
    </row>
    <row r="21" spans="1:6">
      <c r="A21" s="221" t="s">
        <v>431</v>
      </c>
      <c r="B21" s="222"/>
      <c r="C21" s="222"/>
      <c r="D21" s="223"/>
      <c r="E21" s="223"/>
    </row>
    <row r="22" spans="1:6">
      <c r="A22" s="545" t="s">
        <v>432</v>
      </c>
      <c r="B22" s="546"/>
      <c r="C22" s="546"/>
      <c r="D22" s="546"/>
      <c r="E22" s="546"/>
    </row>
    <row r="23" spans="1:6">
      <c r="A23" s="494" t="s">
        <v>433</v>
      </c>
      <c r="B23" s="494"/>
      <c r="C23" s="494"/>
      <c r="D23" s="494"/>
      <c r="E23" s="494"/>
    </row>
    <row r="24" spans="1:6">
      <c r="A24" s="224"/>
      <c r="B24" s="224"/>
      <c r="C24" s="224"/>
      <c r="D24" s="224"/>
      <c r="E24" s="224"/>
    </row>
    <row r="25" spans="1:6">
      <c r="A25" s="224"/>
      <c r="B25" s="224"/>
      <c r="C25" s="224"/>
      <c r="D25" s="224"/>
      <c r="E25" s="224"/>
    </row>
    <row r="26" spans="1:6" ht="12.75" customHeight="1">
      <c r="A26" s="92"/>
      <c r="B26" s="92"/>
      <c r="C26" s="92"/>
      <c r="D26" s="92"/>
      <c r="E26" s="42"/>
      <c r="F26" s="92"/>
    </row>
  </sheetData>
  <mergeCells count="8">
    <mergeCell ref="A22:E22"/>
    <mergeCell ref="A23:E23"/>
    <mergeCell ref="A5:E5"/>
    <mergeCell ref="A7:E7"/>
    <mergeCell ref="B9:C9"/>
    <mergeCell ref="B10:C10"/>
    <mergeCell ref="B11:C11"/>
    <mergeCell ref="B19:C19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7"/>
  <sheetViews>
    <sheetView workbookViewId="0">
      <selection sqref="A1:XFD1048576"/>
    </sheetView>
  </sheetViews>
  <sheetFormatPr defaultRowHeight="12.75"/>
  <cols>
    <col min="1" max="1" width="5.85546875" style="207" customWidth="1"/>
    <col min="2" max="2" width="0.28515625" style="91" customWidth="1"/>
    <col min="3" max="3" width="1.5703125" style="91" customWidth="1"/>
    <col min="4" max="4" width="23.42578125" style="91" customWidth="1"/>
    <col min="5" max="7" width="10.7109375" style="91" customWidth="1"/>
    <col min="8" max="8" width="13" style="91" customWidth="1"/>
    <col min="9" max="17" width="10.7109375" style="91" customWidth="1"/>
    <col min="18" max="18" width="12" style="91" customWidth="1"/>
    <col min="19" max="19" width="17" style="91" customWidth="1"/>
    <col min="20" max="16384" width="9.140625" style="91"/>
  </cols>
  <sheetData>
    <row r="1" spans="1:19">
      <c r="N1" s="97"/>
    </row>
    <row r="2" spans="1:19">
      <c r="A2" s="11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N2" s="166" t="s">
        <v>434</v>
      </c>
      <c r="O2" s="210"/>
      <c r="P2" s="210"/>
      <c r="Q2" s="210"/>
      <c r="R2" s="210"/>
    </row>
    <row r="3" spans="1:19" ht="14.25" customHeight="1">
      <c r="A3" s="11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1"/>
      <c r="N3" s="11" t="s">
        <v>240</v>
      </c>
      <c r="O3" s="11"/>
      <c r="P3" s="11"/>
      <c r="Q3" s="11"/>
    </row>
    <row r="4" spans="1:19" ht="4.5" customHeight="1">
      <c r="A4" s="11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11"/>
      <c r="N4" s="11"/>
      <c r="O4" s="11"/>
      <c r="P4" s="11"/>
      <c r="Q4" s="11"/>
      <c r="R4" s="11"/>
    </row>
    <row r="5" spans="1:19" ht="31.5" customHeight="1">
      <c r="A5" s="547" t="s">
        <v>435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</row>
    <row r="6" spans="1:19" ht="3" customHeight="1">
      <c r="A6" s="11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</row>
    <row r="7" spans="1:19" ht="22.5" customHeight="1">
      <c r="A7" s="547" t="s">
        <v>436</v>
      </c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</row>
    <row r="8" spans="1:19" ht="4.5" customHeight="1">
      <c r="A8" s="11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</row>
    <row r="9" spans="1:19" ht="27.2" customHeight="1">
      <c r="A9" s="484" t="s">
        <v>437</v>
      </c>
      <c r="B9" s="556" t="s">
        <v>3</v>
      </c>
      <c r="C9" s="556"/>
      <c r="D9" s="556"/>
      <c r="E9" s="484" t="s">
        <v>19</v>
      </c>
      <c r="F9" s="484" t="s">
        <v>21</v>
      </c>
      <c r="G9" s="484"/>
      <c r="H9" s="484" t="s">
        <v>438</v>
      </c>
      <c r="I9" s="484" t="s">
        <v>439</v>
      </c>
      <c r="J9" s="484" t="s">
        <v>27</v>
      </c>
      <c r="K9" s="484" t="s">
        <v>29</v>
      </c>
      <c r="L9" s="484" t="s">
        <v>440</v>
      </c>
      <c r="M9" s="484" t="s">
        <v>33</v>
      </c>
      <c r="N9" s="484" t="s">
        <v>441</v>
      </c>
      <c r="O9" s="484"/>
      <c r="P9" s="484" t="s">
        <v>442</v>
      </c>
      <c r="Q9" s="484" t="s">
        <v>109</v>
      </c>
      <c r="R9" s="484" t="s">
        <v>250</v>
      </c>
    </row>
    <row r="10" spans="1:19" ht="51">
      <c r="A10" s="484"/>
      <c r="B10" s="556"/>
      <c r="C10" s="556"/>
      <c r="D10" s="556"/>
      <c r="E10" s="484"/>
      <c r="F10" s="142" t="s">
        <v>443</v>
      </c>
      <c r="G10" s="142" t="s">
        <v>444</v>
      </c>
      <c r="H10" s="484"/>
      <c r="I10" s="484"/>
      <c r="J10" s="484"/>
      <c r="K10" s="484"/>
      <c r="L10" s="484"/>
      <c r="M10" s="484"/>
      <c r="N10" s="142" t="s">
        <v>445</v>
      </c>
      <c r="O10" s="142" t="s">
        <v>441</v>
      </c>
      <c r="P10" s="484"/>
      <c r="Q10" s="484"/>
      <c r="R10" s="484"/>
    </row>
    <row r="11" spans="1:19">
      <c r="A11" s="225">
        <v>1</v>
      </c>
      <c r="B11" s="558">
        <v>2</v>
      </c>
      <c r="C11" s="558"/>
      <c r="D11" s="558"/>
      <c r="E11" s="225">
        <v>3</v>
      </c>
      <c r="F11" s="225">
        <v>4</v>
      </c>
      <c r="G11" s="225">
        <v>5</v>
      </c>
      <c r="H11" s="225">
        <v>6</v>
      </c>
      <c r="I11" s="225">
        <v>7</v>
      </c>
      <c r="J11" s="225">
        <v>8</v>
      </c>
      <c r="K11" s="225">
        <v>9</v>
      </c>
      <c r="L11" s="225">
        <v>10</v>
      </c>
      <c r="M11" s="225">
        <v>11</v>
      </c>
      <c r="N11" s="225">
        <v>12</v>
      </c>
      <c r="O11" s="225">
        <v>13</v>
      </c>
      <c r="P11" s="225">
        <v>14</v>
      </c>
      <c r="Q11" s="225">
        <v>15</v>
      </c>
      <c r="R11" s="225">
        <v>16</v>
      </c>
    </row>
    <row r="12" spans="1:19" ht="39.950000000000003" customHeight="1">
      <c r="A12" s="226" t="s">
        <v>253</v>
      </c>
      <c r="B12" s="552" t="s">
        <v>446</v>
      </c>
      <c r="C12" s="559"/>
      <c r="D12" s="560"/>
      <c r="E12" s="227"/>
      <c r="F12" s="227"/>
      <c r="G12" s="227">
        <v>79.64</v>
      </c>
      <c r="H12" s="227"/>
      <c r="I12" s="227"/>
      <c r="J12" s="227">
        <v>28033.919999999998</v>
      </c>
      <c r="K12" s="227">
        <v>60544.99</v>
      </c>
      <c r="L12" s="227"/>
      <c r="M12" s="227">
        <v>29748.57</v>
      </c>
      <c r="N12" s="227"/>
      <c r="O12" s="227">
        <v>5105.46</v>
      </c>
      <c r="P12" s="227"/>
      <c r="Q12" s="227"/>
      <c r="R12" s="187">
        <f t="shared" ref="R12:R49" si="0">SUM(E12:Q12)</f>
        <v>123512.58</v>
      </c>
      <c r="S12" s="228"/>
    </row>
    <row r="13" spans="1:19" ht="38.1" customHeight="1">
      <c r="A13" s="79" t="s">
        <v>255</v>
      </c>
      <c r="B13" s="229"/>
      <c r="C13" s="406" t="s">
        <v>447</v>
      </c>
      <c r="D13" s="561"/>
      <c r="E13" s="230">
        <f>SUM(E14:E15)</f>
        <v>0</v>
      </c>
      <c r="F13" s="230">
        <f t="shared" ref="F13:Q13" si="1">SUM(F14:F15)</f>
        <v>0</v>
      </c>
      <c r="G13" s="230">
        <f t="shared" si="1"/>
        <v>0</v>
      </c>
      <c r="H13" s="230">
        <f t="shared" si="1"/>
        <v>0</v>
      </c>
      <c r="I13" s="230">
        <f t="shared" si="1"/>
        <v>0</v>
      </c>
      <c r="J13" s="230">
        <f t="shared" si="1"/>
        <v>0</v>
      </c>
      <c r="K13" s="230">
        <f t="shared" si="1"/>
        <v>0</v>
      </c>
      <c r="L13" s="230">
        <f t="shared" si="1"/>
        <v>0</v>
      </c>
      <c r="M13" s="230">
        <f t="shared" si="1"/>
        <v>0</v>
      </c>
      <c r="N13" s="230">
        <f t="shared" si="1"/>
        <v>0</v>
      </c>
      <c r="O13" s="230">
        <f t="shared" si="1"/>
        <v>0</v>
      </c>
      <c r="P13" s="230">
        <f t="shared" si="1"/>
        <v>0</v>
      </c>
      <c r="Q13" s="230">
        <f t="shared" si="1"/>
        <v>0</v>
      </c>
      <c r="R13" s="187">
        <f t="shared" si="0"/>
        <v>0</v>
      </c>
      <c r="S13" s="228"/>
    </row>
    <row r="14" spans="1:19" ht="38.1" customHeight="1">
      <c r="A14" s="231" t="s">
        <v>379</v>
      </c>
      <c r="B14" s="232" t="s">
        <v>448</v>
      </c>
      <c r="C14" s="233"/>
      <c r="D14" s="234" t="s">
        <v>449</v>
      </c>
      <c r="E14" s="19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187">
        <f t="shared" si="0"/>
        <v>0</v>
      </c>
    </row>
    <row r="15" spans="1:19" ht="38.1" customHeight="1">
      <c r="A15" s="225" t="s">
        <v>381</v>
      </c>
      <c r="B15" s="233"/>
      <c r="C15" s="233"/>
      <c r="D15" s="235" t="s">
        <v>450</v>
      </c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187">
        <f t="shared" si="0"/>
        <v>0</v>
      </c>
      <c r="S15" s="237"/>
    </row>
    <row r="16" spans="1:19" ht="38.1" customHeight="1">
      <c r="A16" s="79" t="s">
        <v>258</v>
      </c>
      <c r="B16" s="411" t="s">
        <v>451</v>
      </c>
      <c r="C16" s="562"/>
      <c r="D16" s="563"/>
      <c r="E16" s="230">
        <f>SUM(E17:E19)</f>
        <v>0</v>
      </c>
      <c r="F16" s="230">
        <f t="shared" ref="F16:Q16" si="2">SUM(F17:F19)</f>
        <v>0</v>
      </c>
      <c r="G16" s="230">
        <f t="shared" si="2"/>
        <v>0</v>
      </c>
      <c r="H16" s="230">
        <f t="shared" si="2"/>
        <v>0</v>
      </c>
      <c r="I16" s="230">
        <f t="shared" si="2"/>
        <v>0</v>
      </c>
      <c r="J16" s="230">
        <f t="shared" si="2"/>
        <v>0</v>
      </c>
      <c r="K16" s="230">
        <f t="shared" si="2"/>
        <v>0</v>
      </c>
      <c r="L16" s="230">
        <f t="shared" si="2"/>
        <v>0</v>
      </c>
      <c r="M16" s="230">
        <f t="shared" si="2"/>
        <v>0</v>
      </c>
      <c r="N16" s="230">
        <f t="shared" si="2"/>
        <v>0</v>
      </c>
      <c r="O16" s="230">
        <f t="shared" si="2"/>
        <v>0</v>
      </c>
      <c r="P16" s="230">
        <f t="shared" si="2"/>
        <v>0</v>
      </c>
      <c r="Q16" s="230">
        <f t="shared" si="2"/>
        <v>0</v>
      </c>
      <c r="R16" s="187">
        <f t="shared" si="0"/>
        <v>0</v>
      </c>
      <c r="S16" s="192"/>
    </row>
    <row r="17" spans="1:19" ht="22.5" customHeight="1">
      <c r="A17" s="238" t="s">
        <v>384</v>
      </c>
      <c r="B17" s="239"/>
      <c r="C17" s="233"/>
      <c r="D17" s="28" t="s">
        <v>452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187">
        <f t="shared" si="0"/>
        <v>0</v>
      </c>
      <c r="S17" s="228"/>
    </row>
    <row r="18" spans="1:19" ht="25.5" customHeight="1">
      <c r="A18" s="79" t="s">
        <v>386</v>
      </c>
      <c r="B18" s="239"/>
      <c r="C18" s="233"/>
      <c r="D18" s="28" t="s">
        <v>453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187">
        <f t="shared" si="0"/>
        <v>0</v>
      </c>
      <c r="S18" s="228"/>
    </row>
    <row r="19" spans="1:19" ht="24.75" customHeight="1">
      <c r="A19" s="79" t="s">
        <v>388</v>
      </c>
      <c r="B19" s="239"/>
      <c r="C19" s="233"/>
      <c r="D19" s="28" t="s">
        <v>454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187">
        <f t="shared" si="0"/>
        <v>0</v>
      </c>
      <c r="S19" s="228"/>
    </row>
    <row r="20" spans="1:19" ht="24.2" customHeight="1">
      <c r="A20" s="79" t="s">
        <v>260</v>
      </c>
      <c r="B20" s="229"/>
      <c r="C20" s="406" t="s">
        <v>392</v>
      </c>
      <c r="D20" s="561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187">
        <f t="shared" si="0"/>
        <v>0</v>
      </c>
      <c r="S20" s="228"/>
    </row>
    <row r="21" spans="1:19" ht="54.95" customHeight="1">
      <c r="A21" s="226" t="s">
        <v>262</v>
      </c>
      <c r="B21" s="557" t="s">
        <v>455</v>
      </c>
      <c r="C21" s="557"/>
      <c r="D21" s="557"/>
      <c r="E21" s="230">
        <f>SUM(E12,E13,E20)-SUM(E16)</f>
        <v>0</v>
      </c>
      <c r="F21" s="230">
        <f t="shared" ref="F21:Q21" si="3">SUM(F12,F13,F20)-SUM(F16)</f>
        <v>0</v>
      </c>
      <c r="G21" s="230">
        <f t="shared" si="3"/>
        <v>79.64</v>
      </c>
      <c r="H21" s="230">
        <f t="shared" si="3"/>
        <v>0</v>
      </c>
      <c r="I21" s="230">
        <f t="shared" si="3"/>
        <v>0</v>
      </c>
      <c r="J21" s="230">
        <f t="shared" si="3"/>
        <v>28033.919999999998</v>
      </c>
      <c r="K21" s="230">
        <f t="shared" si="3"/>
        <v>60544.99</v>
      </c>
      <c r="L21" s="230">
        <f t="shared" si="3"/>
        <v>0</v>
      </c>
      <c r="M21" s="230">
        <f t="shared" si="3"/>
        <v>29748.57</v>
      </c>
      <c r="N21" s="230">
        <f t="shared" si="3"/>
        <v>0</v>
      </c>
      <c r="O21" s="230">
        <f t="shared" si="3"/>
        <v>5105.46</v>
      </c>
      <c r="P21" s="230">
        <f>SUM(P12,P13)-SUM(P16)+SUM(P20)</f>
        <v>0</v>
      </c>
      <c r="Q21" s="230">
        <f t="shared" si="3"/>
        <v>0</v>
      </c>
      <c r="R21" s="187">
        <f t="shared" si="0"/>
        <v>123512.58</v>
      </c>
      <c r="S21" s="228"/>
    </row>
    <row r="22" spans="1:19" ht="38.1" customHeight="1">
      <c r="A22" s="226" t="s">
        <v>264</v>
      </c>
      <c r="B22" s="554" t="s">
        <v>456</v>
      </c>
      <c r="C22" s="566"/>
      <c r="D22" s="567"/>
      <c r="E22" s="230" t="s">
        <v>457</v>
      </c>
      <c r="F22" s="227"/>
      <c r="G22" s="227">
        <v>79.64</v>
      </c>
      <c r="H22" s="227"/>
      <c r="I22" s="227"/>
      <c r="J22" s="227">
        <v>17779.07</v>
      </c>
      <c r="K22" s="227">
        <v>54107.32</v>
      </c>
      <c r="L22" s="227"/>
      <c r="M22" s="227">
        <v>27762.5</v>
      </c>
      <c r="N22" s="230" t="s">
        <v>457</v>
      </c>
      <c r="O22" s="197">
        <v>996.47</v>
      </c>
      <c r="P22" s="230" t="s">
        <v>457</v>
      </c>
      <c r="Q22" s="230" t="s">
        <v>457</v>
      </c>
      <c r="R22" s="187">
        <f t="shared" si="0"/>
        <v>100725</v>
      </c>
      <c r="S22" s="192"/>
    </row>
    <row r="23" spans="1:19" ht="38.1" customHeight="1">
      <c r="A23" s="238" t="s">
        <v>266</v>
      </c>
      <c r="B23" s="239"/>
      <c r="C23" s="406" t="s">
        <v>458</v>
      </c>
      <c r="D23" s="561"/>
      <c r="E23" s="230" t="s">
        <v>457</v>
      </c>
      <c r="F23" s="240"/>
      <c r="G23" s="240"/>
      <c r="H23" s="240"/>
      <c r="I23" s="240"/>
      <c r="J23" s="240"/>
      <c r="K23" s="240"/>
      <c r="L23" s="240"/>
      <c r="M23" s="240"/>
      <c r="N23" s="230" t="s">
        <v>457</v>
      </c>
      <c r="O23" s="241"/>
      <c r="P23" s="230" t="s">
        <v>457</v>
      </c>
      <c r="Q23" s="230" t="s">
        <v>457</v>
      </c>
      <c r="R23" s="187">
        <f t="shared" si="0"/>
        <v>0</v>
      </c>
      <c r="S23" s="228"/>
    </row>
    <row r="24" spans="1:19" ht="38.1" customHeight="1">
      <c r="A24" s="238" t="s">
        <v>268</v>
      </c>
      <c r="B24" s="239"/>
      <c r="C24" s="406" t="s">
        <v>459</v>
      </c>
      <c r="D24" s="561"/>
      <c r="E24" s="230" t="s">
        <v>457</v>
      </c>
      <c r="F24" s="227"/>
      <c r="G24" s="227"/>
      <c r="H24" s="227"/>
      <c r="I24" s="227"/>
      <c r="J24" s="227">
        <v>1478.57</v>
      </c>
      <c r="K24" s="227">
        <v>5282.2</v>
      </c>
      <c r="L24" s="227"/>
      <c r="M24" s="227">
        <v>316.83999999999997</v>
      </c>
      <c r="N24" s="230" t="s">
        <v>457</v>
      </c>
      <c r="O24" s="197">
        <v>851.04</v>
      </c>
      <c r="P24" s="230" t="s">
        <v>457</v>
      </c>
      <c r="Q24" s="230" t="s">
        <v>457</v>
      </c>
      <c r="R24" s="187">
        <f t="shared" si="0"/>
        <v>7928.65</v>
      </c>
      <c r="S24" s="228"/>
    </row>
    <row r="25" spans="1:19" ht="38.1" customHeight="1">
      <c r="A25" s="238" t="s">
        <v>270</v>
      </c>
      <c r="B25" s="239"/>
      <c r="C25" s="406" t="s">
        <v>460</v>
      </c>
      <c r="D25" s="561"/>
      <c r="E25" s="230" t="s">
        <v>457</v>
      </c>
      <c r="F25" s="230">
        <f>SUM(F26:F28)</f>
        <v>0</v>
      </c>
      <c r="G25" s="230">
        <f t="shared" ref="G25:O25" si="4">SUM(G26:G28)</f>
        <v>0</v>
      </c>
      <c r="H25" s="230">
        <f t="shared" si="4"/>
        <v>0</v>
      </c>
      <c r="I25" s="230">
        <f t="shared" si="4"/>
        <v>0</v>
      </c>
      <c r="J25" s="230">
        <f t="shared" si="4"/>
        <v>0</v>
      </c>
      <c r="K25" s="230">
        <f t="shared" si="4"/>
        <v>0</v>
      </c>
      <c r="L25" s="230">
        <f t="shared" si="4"/>
        <v>0</v>
      </c>
      <c r="M25" s="230">
        <f t="shared" si="4"/>
        <v>0</v>
      </c>
      <c r="N25" s="230" t="s">
        <v>457</v>
      </c>
      <c r="O25" s="230">
        <f t="shared" si="4"/>
        <v>0</v>
      </c>
      <c r="P25" s="230" t="s">
        <v>457</v>
      </c>
      <c r="Q25" s="230" t="s">
        <v>457</v>
      </c>
      <c r="R25" s="187">
        <f t="shared" si="0"/>
        <v>0</v>
      </c>
      <c r="S25" s="228"/>
    </row>
    <row r="26" spans="1:19" ht="25.5" customHeight="1">
      <c r="A26" s="242" t="s">
        <v>461</v>
      </c>
      <c r="B26" s="243"/>
      <c r="C26" s="55"/>
      <c r="D26" s="244" t="s">
        <v>452</v>
      </c>
      <c r="E26" s="230" t="s">
        <v>457</v>
      </c>
      <c r="F26" s="240"/>
      <c r="G26" s="240"/>
      <c r="H26" s="240"/>
      <c r="I26" s="240"/>
      <c r="J26" s="240"/>
      <c r="K26" s="240"/>
      <c r="L26" s="240"/>
      <c r="M26" s="240"/>
      <c r="N26" s="230" t="s">
        <v>457</v>
      </c>
      <c r="O26" s="197"/>
      <c r="P26" s="230" t="s">
        <v>457</v>
      </c>
      <c r="Q26" s="230" t="s">
        <v>457</v>
      </c>
      <c r="R26" s="187">
        <f t="shared" si="0"/>
        <v>0</v>
      </c>
      <c r="S26" s="228"/>
    </row>
    <row r="27" spans="1:19" ht="27.2" customHeight="1">
      <c r="A27" s="242" t="s">
        <v>462</v>
      </c>
      <c r="B27" s="243"/>
      <c r="C27" s="55"/>
      <c r="D27" s="244" t="s">
        <v>453</v>
      </c>
      <c r="E27" s="230" t="s">
        <v>457</v>
      </c>
      <c r="F27" s="240"/>
      <c r="G27" s="240"/>
      <c r="H27" s="240"/>
      <c r="I27" s="240"/>
      <c r="J27" s="240"/>
      <c r="K27" s="240"/>
      <c r="L27" s="240"/>
      <c r="M27" s="240"/>
      <c r="N27" s="230" t="s">
        <v>457</v>
      </c>
      <c r="O27" s="197"/>
      <c r="P27" s="230" t="s">
        <v>457</v>
      </c>
      <c r="Q27" s="230" t="s">
        <v>457</v>
      </c>
      <c r="R27" s="187">
        <f t="shared" si="0"/>
        <v>0</v>
      </c>
      <c r="S27" s="228"/>
    </row>
    <row r="28" spans="1:19" ht="26.25" customHeight="1">
      <c r="A28" s="242" t="s">
        <v>463</v>
      </c>
      <c r="B28" s="243"/>
      <c r="C28" s="55"/>
      <c r="D28" s="244" t="s">
        <v>454</v>
      </c>
      <c r="E28" s="230" t="s">
        <v>457</v>
      </c>
      <c r="F28" s="240"/>
      <c r="G28" s="240"/>
      <c r="H28" s="240"/>
      <c r="I28" s="240"/>
      <c r="J28" s="240"/>
      <c r="K28" s="240"/>
      <c r="L28" s="240"/>
      <c r="M28" s="240"/>
      <c r="N28" s="230" t="s">
        <v>457</v>
      </c>
      <c r="O28" s="197"/>
      <c r="P28" s="230" t="s">
        <v>457</v>
      </c>
      <c r="Q28" s="230" t="s">
        <v>457</v>
      </c>
      <c r="R28" s="187">
        <f t="shared" si="0"/>
        <v>0</v>
      </c>
      <c r="S28" s="228"/>
    </row>
    <row r="29" spans="1:19" ht="15" customHeight="1">
      <c r="A29" s="238" t="s">
        <v>272</v>
      </c>
      <c r="B29" s="243"/>
      <c r="C29" s="564" t="s">
        <v>392</v>
      </c>
      <c r="D29" s="565"/>
      <c r="E29" s="230" t="s">
        <v>457</v>
      </c>
      <c r="F29" s="245"/>
      <c r="G29" s="245"/>
      <c r="H29" s="245"/>
      <c r="I29" s="245"/>
      <c r="J29" s="245"/>
      <c r="K29" s="245"/>
      <c r="L29" s="245"/>
      <c r="M29" s="245"/>
      <c r="N29" s="230" t="s">
        <v>457</v>
      </c>
      <c r="O29" s="245"/>
      <c r="P29" s="230" t="s">
        <v>457</v>
      </c>
      <c r="Q29" s="230" t="s">
        <v>457</v>
      </c>
      <c r="R29" s="187">
        <f t="shared" si="0"/>
        <v>0</v>
      </c>
      <c r="S29" s="228"/>
    </row>
    <row r="30" spans="1:19" ht="38.1" customHeight="1">
      <c r="A30" s="226" t="s">
        <v>273</v>
      </c>
      <c r="B30" s="554" t="s">
        <v>464</v>
      </c>
      <c r="C30" s="566"/>
      <c r="D30" s="567"/>
      <c r="E30" s="230" t="s">
        <v>457</v>
      </c>
      <c r="F30" s="230">
        <f>SUM(F22,F23,F24)-SUM(F25)</f>
        <v>0</v>
      </c>
      <c r="G30" s="230">
        <f t="shared" ref="G30:O30" si="5">SUM(G22,G23,G24)-SUM(G25)</f>
        <v>79.64</v>
      </c>
      <c r="H30" s="230">
        <f t="shared" si="5"/>
        <v>0</v>
      </c>
      <c r="I30" s="230">
        <f t="shared" si="5"/>
        <v>0</v>
      </c>
      <c r="J30" s="230">
        <f t="shared" si="5"/>
        <v>19257.64</v>
      </c>
      <c r="K30" s="230">
        <f t="shared" si="5"/>
        <v>59389.52</v>
      </c>
      <c r="L30" s="230">
        <f t="shared" si="5"/>
        <v>0</v>
      </c>
      <c r="M30" s="230">
        <f t="shared" si="5"/>
        <v>28079.34</v>
      </c>
      <c r="N30" s="230" t="s">
        <v>457</v>
      </c>
      <c r="O30" s="230">
        <f t="shared" si="5"/>
        <v>1847.51</v>
      </c>
      <c r="P30" s="230" t="s">
        <v>457</v>
      </c>
      <c r="Q30" s="230" t="s">
        <v>457</v>
      </c>
      <c r="R30" s="187">
        <f t="shared" si="0"/>
        <v>108653.64999999998</v>
      </c>
      <c r="S30" s="228"/>
    </row>
    <row r="31" spans="1:19" ht="38.1" customHeight="1">
      <c r="A31" s="226" t="s">
        <v>274</v>
      </c>
      <c r="B31" s="568" t="s">
        <v>465</v>
      </c>
      <c r="C31" s="569"/>
      <c r="D31" s="567"/>
      <c r="E31" s="230" t="s">
        <v>457</v>
      </c>
      <c r="F31" s="227"/>
      <c r="G31" s="227"/>
      <c r="H31" s="227"/>
      <c r="I31" s="227"/>
      <c r="J31" s="227"/>
      <c r="K31" s="227"/>
      <c r="L31" s="227"/>
      <c r="M31" s="227"/>
      <c r="N31" s="230" t="s">
        <v>457</v>
      </c>
      <c r="O31" s="227"/>
      <c r="P31" s="227"/>
      <c r="Q31" s="227"/>
      <c r="R31" s="187">
        <f t="shared" si="0"/>
        <v>0</v>
      </c>
      <c r="S31" s="192"/>
    </row>
    <row r="32" spans="1:19" ht="38.1" customHeight="1">
      <c r="A32" s="238" t="s">
        <v>275</v>
      </c>
      <c r="B32" s="239"/>
      <c r="C32" s="406" t="s">
        <v>466</v>
      </c>
      <c r="D32" s="561"/>
      <c r="E32" s="230" t="s">
        <v>457</v>
      </c>
      <c r="F32" s="246"/>
      <c r="G32" s="246"/>
      <c r="H32" s="246"/>
      <c r="I32" s="246"/>
      <c r="J32" s="246"/>
      <c r="K32" s="246"/>
      <c r="L32" s="246"/>
      <c r="M32" s="246"/>
      <c r="N32" s="230" t="s">
        <v>457</v>
      </c>
      <c r="O32" s="246"/>
      <c r="P32" s="246"/>
      <c r="Q32" s="246"/>
      <c r="R32" s="187">
        <f t="shared" si="0"/>
        <v>0</v>
      </c>
      <c r="S32" s="228"/>
    </row>
    <row r="33" spans="1:19" ht="38.1" customHeight="1">
      <c r="A33" s="238" t="s">
        <v>276</v>
      </c>
      <c r="B33" s="239"/>
      <c r="C33" s="406" t="s">
        <v>467</v>
      </c>
      <c r="D33" s="561"/>
      <c r="E33" s="230" t="s">
        <v>457</v>
      </c>
      <c r="F33" s="227"/>
      <c r="G33" s="227"/>
      <c r="H33" s="227"/>
      <c r="I33" s="227"/>
      <c r="J33" s="227"/>
      <c r="K33" s="227"/>
      <c r="L33" s="227"/>
      <c r="M33" s="227"/>
      <c r="N33" s="230" t="s">
        <v>457</v>
      </c>
      <c r="O33" s="227"/>
      <c r="P33" s="227"/>
      <c r="Q33" s="227"/>
      <c r="R33" s="187">
        <f t="shared" si="0"/>
        <v>0</v>
      </c>
      <c r="S33" s="228"/>
    </row>
    <row r="34" spans="1:19" ht="38.1" customHeight="1">
      <c r="A34" s="238" t="s">
        <v>277</v>
      </c>
      <c r="B34" s="239"/>
      <c r="C34" s="406" t="s">
        <v>468</v>
      </c>
      <c r="D34" s="561"/>
      <c r="E34" s="230" t="s">
        <v>457</v>
      </c>
      <c r="F34" s="246"/>
      <c r="G34" s="246"/>
      <c r="H34" s="246"/>
      <c r="I34" s="246"/>
      <c r="J34" s="246"/>
      <c r="K34" s="246"/>
      <c r="L34" s="246"/>
      <c r="M34" s="246"/>
      <c r="N34" s="230" t="s">
        <v>457</v>
      </c>
      <c r="O34" s="246"/>
      <c r="P34" s="246"/>
      <c r="Q34" s="246"/>
      <c r="R34" s="187">
        <f t="shared" si="0"/>
        <v>0</v>
      </c>
      <c r="S34" s="228"/>
    </row>
    <row r="35" spans="1:19" ht="45.75" customHeight="1">
      <c r="A35" s="238" t="s">
        <v>279</v>
      </c>
      <c r="B35" s="239"/>
      <c r="C35" s="406" t="s">
        <v>469</v>
      </c>
      <c r="D35" s="561"/>
      <c r="E35" s="230" t="s">
        <v>457</v>
      </c>
      <c r="F35" s="230">
        <f>SUM(F36:F38)</f>
        <v>0</v>
      </c>
      <c r="G35" s="230">
        <f t="shared" ref="G35:Q35" si="6">SUM(G36:G38)</f>
        <v>0</v>
      </c>
      <c r="H35" s="230">
        <f t="shared" si="6"/>
        <v>0</v>
      </c>
      <c r="I35" s="230">
        <f t="shared" si="6"/>
        <v>0</v>
      </c>
      <c r="J35" s="230">
        <f t="shared" si="6"/>
        <v>0</v>
      </c>
      <c r="K35" s="230">
        <f t="shared" si="6"/>
        <v>0</v>
      </c>
      <c r="L35" s="230">
        <f t="shared" si="6"/>
        <v>0</v>
      </c>
      <c r="M35" s="230">
        <f t="shared" si="6"/>
        <v>0</v>
      </c>
      <c r="N35" s="230" t="s">
        <v>457</v>
      </c>
      <c r="O35" s="230">
        <f t="shared" si="6"/>
        <v>0</v>
      </c>
      <c r="P35" s="230">
        <f t="shared" si="6"/>
        <v>0</v>
      </c>
      <c r="Q35" s="230">
        <f t="shared" si="6"/>
        <v>0</v>
      </c>
      <c r="R35" s="187">
        <f t="shared" si="0"/>
        <v>0</v>
      </c>
      <c r="S35" s="228"/>
    </row>
    <row r="36" spans="1:19" ht="24.75" customHeight="1">
      <c r="A36" s="242" t="s">
        <v>470</v>
      </c>
      <c r="B36" s="243"/>
      <c r="C36" s="55"/>
      <c r="D36" s="244" t="s">
        <v>452</v>
      </c>
      <c r="E36" s="230" t="s">
        <v>457</v>
      </c>
      <c r="F36" s="240"/>
      <c r="G36" s="240"/>
      <c r="H36" s="240"/>
      <c r="I36" s="240"/>
      <c r="J36" s="240"/>
      <c r="K36" s="240"/>
      <c r="L36" s="240"/>
      <c r="M36" s="240"/>
      <c r="N36" s="230" t="s">
        <v>457</v>
      </c>
      <c r="O36" s="197"/>
      <c r="P36" s="246"/>
      <c r="Q36" s="246"/>
      <c r="R36" s="187">
        <f t="shared" si="0"/>
        <v>0</v>
      </c>
      <c r="S36" s="228"/>
    </row>
    <row r="37" spans="1:19" ht="28.5" customHeight="1">
      <c r="A37" s="242" t="s">
        <v>471</v>
      </c>
      <c r="B37" s="243"/>
      <c r="C37" s="55"/>
      <c r="D37" s="244" t="s">
        <v>453</v>
      </c>
      <c r="E37" s="230" t="s">
        <v>457</v>
      </c>
      <c r="F37" s="240"/>
      <c r="G37" s="240"/>
      <c r="H37" s="240"/>
      <c r="I37" s="240"/>
      <c r="J37" s="240"/>
      <c r="K37" s="240"/>
      <c r="L37" s="240"/>
      <c r="M37" s="240"/>
      <c r="N37" s="230" t="s">
        <v>457</v>
      </c>
      <c r="O37" s="197"/>
      <c r="P37" s="236"/>
      <c r="Q37" s="236"/>
      <c r="R37" s="187">
        <f t="shared" si="0"/>
        <v>0</v>
      </c>
      <c r="S37" s="228"/>
    </row>
    <row r="38" spans="1:19" ht="29.25" customHeight="1">
      <c r="A38" s="242" t="s">
        <v>472</v>
      </c>
      <c r="B38" s="243"/>
      <c r="C38" s="55"/>
      <c r="D38" s="244" t="s">
        <v>454</v>
      </c>
      <c r="E38" s="230" t="s">
        <v>457</v>
      </c>
      <c r="F38" s="240"/>
      <c r="G38" s="240"/>
      <c r="H38" s="240"/>
      <c r="I38" s="240"/>
      <c r="J38" s="240"/>
      <c r="K38" s="240"/>
      <c r="L38" s="240"/>
      <c r="M38" s="240"/>
      <c r="N38" s="230" t="s">
        <v>457</v>
      </c>
      <c r="O38" s="197"/>
      <c r="P38" s="236"/>
      <c r="Q38" s="236"/>
      <c r="R38" s="187">
        <f t="shared" si="0"/>
        <v>0</v>
      </c>
      <c r="S38" s="228"/>
    </row>
    <row r="39" spans="1:19" ht="15" customHeight="1">
      <c r="A39" s="238" t="s">
        <v>280</v>
      </c>
      <c r="B39" s="243"/>
      <c r="C39" s="564" t="s">
        <v>392</v>
      </c>
      <c r="D39" s="565"/>
      <c r="E39" s="230" t="s">
        <v>457</v>
      </c>
      <c r="F39" s="246"/>
      <c r="G39" s="246"/>
      <c r="H39" s="246"/>
      <c r="I39" s="246"/>
      <c r="J39" s="246"/>
      <c r="K39" s="246"/>
      <c r="L39" s="246"/>
      <c r="M39" s="246"/>
      <c r="N39" s="230" t="s">
        <v>457</v>
      </c>
      <c r="O39" s="246"/>
      <c r="P39" s="246"/>
      <c r="Q39" s="246"/>
      <c r="R39" s="187">
        <f t="shared" si="0"/>
        <v>0</v>
      </c>
      <c r="S39" s="228"/>
    </row>
    <row r="40" spans="1:19" ht="38.1" customHeight="1">
      <c r="A40" s="226" t="s">
        <v>473</v>
      </c>
      <c r="B40" s="570" t="s">
        <v>474</v>
      </c>
      <c r="C40" s="570"/>
      <c r="D40" s="570"/>
      <c r="E40" s="230" t="s">
        <v>457</v>
      </c>
      <c r="F40" s="230">
        <f>SUM(F31:F33,F39)-SUM(F34,F35)</f>
        <v>0</v>
      </c>
      <c r="G40" s="230">
        <f t="shared" ref="G40:O40" si="7">SUM(G31:G33,G39)-SUM(G34,G35)</f>
        <v>0</v>
      </c>
      <c r="H40" s="230">
        <f t="shared" si="7"/>
        <v>0</v>
      </c>
      <c r="I40" s="230">
        <f t="shared" si="7"/>
        <v>0</v>
      </c>
      <c r="J40" s="230">
        <f t="shared" si="7"/>
        <v>0</v>
      </c>
      <c r="K40" s="230">
        <f t="shared" si="7"/>
        <v>0</v>
      </c>
      <c r="L40" s="230">
        <f t="shared" si="7"/>
        <v>0</v>
      </c>
      <c r="M40" s="230">
        <f t="shared" si="7"/>
        <v>0</v>
      </c>
      <c r="N40" s="230" t="s">
        <v>457</v>
      </c>
      <c r="O40" s="230">
        <f t="shared" si="7"/>
        <v>0</v>
      </c>
      <c r="P40" s="230">
        <f>SUM(P31:P33,P39)-SUM(P34,P35)</f>
        <v>0</v>
      </c>
      <c r="Q40" s="230">
        <f>SUM(Q31:Q33,Q39)-SUM(Q34,Q35)</f>
        <v>0</v>
      </c>
      <c r="R40" s="187">
        <f t="shared" si="0"/>
        <v>0</v>
      </c>
      <c r="S40" s="228"/>
    </row>
    <row r="41" spans="1:19" ht="38.1" customHeight="1">
      <c r="A41" s="226" t="s">
        <v>475</v>
      </c>
      <c r="B41" s="568" t="s">
        <v>476</v>
      </c>
      <c r="C41" s="569"/>
      <c r="D41" s="571"/>
      <c r="E41" s="247"/>
      <c r="F41" s="230" t="s">
        <v>457</v>
      </c>
      <c r="G41" s="230" t="s">
        <v>457</v>
      </c>
      <c r="H41" s="230" t="s">
        <v>457</v>
      </c>
      <c r="I41" s="248"/>
      <c r="J41" s="230" t="s">
        <v>457</v>
      </c>
      <c r="K41" s="230" t="s">
        <v>457</v>
      </c>
      <c r="L41" s="248"/>
      <c r="M41" s="230" t="s">
        <v>457</v>
      </c>
      <c r="N41" s="248"/>
      <c r="O41" s="230" t="s">
        <v>457</v>
      </c>
      <c r="P41" s="230" t="s">
        <v>457</v>
      </c>
      <c r="Q41" s="230" t="s">
        <v>457</v>
      </c>
      <c r="R41" s="187">
        <f t="shared" si="0"/>
        <v>0</v>
      </c>
      <c r="S41" s="228"/>
    </row>
    <row r="42" spans="1:19" ht="38.1" customHeight="1">
      <c r="A42" s="238" t="s">
        <v>477</v>
      </c>
      <c r="B42" s="525" t="s">
        <v>478</v>
      </c>
      <c r="C42" s="572"/>
      <c r="D42" s="573"/>
      <c r="E42" s="246"/>
      <c r="F42" s="230" t="s">
        <v>457</v>
      </c>
      <c r="G42" s="230" t="s">
        <v>457</v>
      </c>
      <c r="H42" s="230" t="s">
        <v>457</v>
      </c>
      <c r="I42" s="246"/>
      <c r="J42" s="230" t="s">
        <v>457</v>
      </c>
      <c r="K42" s="230" t="s">
        <v>457</v>
      </c>
      <c r="L42" s="246"/>
      <c r="M42" s="230" t="s">
        <v>457</v>
      </c>
      <c r="N42" s="246"/>
      <c r="O42" s="230" t="s">
        <v>457</v>
      </c>
      <c r="P42" s="230" t="s">
        <v>457</v>
      </c>
      <c r="Q42" s="230" t="s">
        <v>457</v>
      </c>
      <c r="R42" s="187">
        <f t="shared" si="0"/>
        <v>0</v>
      </c>
      <c r="S42" s="228"/>
    </row>
    <row r="43" spans="1:19" ht="38.1" customHeight="1">
      <c r="A43" s="238" t="s">
        <v>479</v>
      </c>
      <c r="B43" s="239"/>
      <c r="C43" s="406" t="s">
        <v>480</v>
      </c>
      <c r="D43" s="561"/>
      <c r="E43" s="246"/>
      <c r="F43" s="230" t="s">
        <v>457</v>
      </c>
      <c r="G43" s="230" t="s">
        <v>457</v>
      </c>
      <c r="H43" s="230" t="s">
        <v>457</v>
      </c>
      <c r="I43" s="246"/>
      <c r="J43" s="230" t="s">
        <v>457</v>
      </c>
      <c r="K43" s="230" t="s">
        <v>457</v>
      </c>
      <c r="L43" s="246"/>
      <c r="M43" s="230" t="s">
        <v>457</v>
      </c>
      <c r="N43" s="246"/>
      <c r="O43" s="230" t="s">
        <v>457</v>
      </c>
      <c r="P43" s="230" t="s">
        <v>457</v>
      </c>
      <c r="Q43" s="230" t="s">
        <v>457</v>
      </c>
      <c r="R43" s="187">
        <f t="shared" si="0"/>
        <v>0</v>
      </c>
      <c r="S43" s="228"/>
    </row>
    <row r="44" spans="1:19" ht="38.1" customHeight="1">
      <c r="A44" s="238" t="s">
        <v>481</v>
      </c>
      <c r="B44" s="232"/>
      <c r="C44" s="406" t="s">
        <v>482</v>
      </c>
      <c r="D44" s="561"/>
      <c r="E44" s="230">
        <f>SUM(E45:E47)</f>
        <v>0</v>
      </c>
      <c r="F44" s="230" t="s">
        <v>457</v>
      </c>
      <c r="G44" s="230" t="s">
        <v>457</v>
      </c>
      <c r="H44" s="230" t="s">
        <v>457</v>
      </c>
      <c r="I44" s="230">
        <f>SUM(I45:I47)</f>
        <v>0</v>
      </c>
      <c r="J44" s="230" t="s">
        <v>457</v>
      </c>
      <c r="K44" s="230" t="s">
        <v>457</v>
      </c>
      <c r="L44" s="230">
        <f>SUM(L45:L47)</f>
        <v>0</v>
      </c>
      <c r="M44" s="230" t="s">
        <v>457</v>
      </c>
      <c r="N44" s="230">
        <f>SUM(N45:N47)</f>
        <v>0</v>
      </c>
      <c r="O44" s="230" t="s">
        <v>457</v>
      </c>
      <c r="P44" s="230" t="s">
        <v>457</v>
      </c>
      <c r="Q44" s="230" t="s">
        <v>457</v>
      </c>
      <c r="R44" s="187">
        <f t="shared" si="0"/>
        <v>0</v>
      </c>
      <c r="S44" s="192"/>
    </row>
    <row r="45" spans="1:19">
      <c r="A45" s="242" t="s">
        <v>483</v>
      </c>
      <c r="B45" s="249"/>
      <c r="C45" s="55"/>
      <c r="D45" s="244" t="s">
        <v>452</v>
      </c>
      <c r="E45" s="246"/>
      <c r="F45" s="230" t="s">
        <v>457</v>
      </c>
      <c r="G45" s="230" t="s">
        <v>457</v>
      </c>
      <c r="H45" s="230" t="s">
        <v>457</v>
      </c>
      <c r="I45" s="246"/>
      <c r="J45" s="230" t="s">
        <v>457</v>
      </c>
      <c r="K45" s="230" t="s">
        <v>457</v>
      </c>
      <c r="L45" s="246"/>
      <c r="M45" s="230" t="s">
        <v>457</v>
      </c>
      <c r="N45" s="246"/>
      <c r="O45" s="230" t="s">
        <v>457</v>
      </c>
      <c r="P45" s="230" t="s">
        <v>457</v>
      </c>
      <c r="Q45" s="230" t="s">
        <v>457</v>
      </c>
      <c r="R45" s="187">
        <f t="shared" si="0"/>
        <v>0</v>
      </c>
      <c r="S45" s="228"/>
    </row>
    <row r="46" spans="1:19">
      <c r="A46" s="242" t="s">
        <v>484</v>
      </c>
      <c r="B46" s="249"/>
      <c r="C46" s="55"/>
      <c r="D46" s="244" t="s">
        <v>453</v>
      </c>
      <c r="E46" s="246"/>
      <c r="F46" s="230" t="s">
        <v>457</v>
      </c>
      <c r="G46" s="230" t="s">
        <v>457</v>
      </c>
      <c r="H46" s="230" t="s">
        <v>457</v>
      </c>
      <c r="I46" s="246"/>
      <c r="J46" s="230" t="s">
        <v>457</v>
      </c>
      <c r="K46" s="230" t="s">
        <v>457</v>
      </c>
      <c r="L46" s="246"/>
      <c r="M46" s="230" t="s">
        <v>457</v>
      </c>
      <c r="N46" s="246"/>
      <c r="O46" s="230" t="s">
        <v>457</v>
      </c>
      <c r="P46" s="230" t="s">
        <v>457</v>
      </c>
      <c r="Q46" s="230" t="s">
        <v>457</v>
      </c>
      <c r="R46" s="187">
        <f t="shared" si="0"/>
        <v>0</v>
      </c>
      <c r="S46" s="228"/>
    </row>
    <row r="47" spans="1:19">
      <c r="A47" s="242" t="s">
        <v>485</v>
      </c>
      <c r="B47" s="249"/>
      <c r="C47" s="55"/>
      <c r="D47" s="244" t="s">
        <v>454</v>
      </c>
      <c r="E47" s="246"/>
      <c r="F47" s="230" t="s">
        <v>457</v>
      </c>
      <c r="G47" s="230" t="s">
        <v>457</v>
      </c>
      <c r="H47" s="230" t="s">
        <v>457</v>
      </c>
      <c r="I47" s="246"/>
      <c r="J47" s="230" t="s">
        <v>457</v>
      </c>
      <c r="K47" s="230" t="s">
        <v>457</v>
      </c>
      <c r="L47" s="246"/>
      <c r="M47" s="230" t="s">
        <v>457</v>
      </c>
      <c r="N47" s="246"/>
      <c r="O47" s="230" t="s">
        <v>457</v>
      </c>
      <c r="P47" s="230" t="s">
        <v>457</v>
      </c>
      <c r="Q47" s="230" t="s">
        <v>457</v>
      </c>
      <c r="R47" s="187">
        <f t="shared" si="0"/>
        <v>0</v>
      </c>
      <c r="S47" s="228"/>
    </row>
    <row r="48" spans="1:19" ht="15" customHeight="1">
      <c r="A48" s="238" t="s">
        <v>486</v>
      </c>
      <c r="B48" s="243"/>
      <c r="C48" s="564" t="s">
        <v>392</v>
      </c>
      <c r="D48" s="565"/>
      <c r="E48" s="246"/>
      <c r="F48" s="230" t="s">
        <v>457</v>
      </c>
      <c r="G48" s="230" t="s">
        <v>457</v>
      </c>
      <c r="H48" s="230" t="s">
        <v>457</v>
      </c>
      <c r="I48" s="246"/>
      <c r="J48" s="230" t="s">
        <v>457</v>
      </c>
      <c r="K48" s="230" t="s">
        <v>457</v>
      </c>
      <c r="L48" s="246"/>
      <c r="M48" s="230" t="s">
        <v>457</v>
      </c>
      <c r="N48" s="246"/>
      <c r="O48" s="230" t="s">
        <v>457</v>
      </c>
      <c r="P48" s="230" t="s">
        <v>457</v>
      </c>
      <c r="Q48" s="230" t="s">
        <v>457</v>
      </c>
      <c r="R48" s="187">
        <f t="shared" si="0"/>
        <v>0</v>
      </c>
      <c r="S48" s="228"/>
    </row>
    <row r="49" spans="1:19" ht="41.25" customHeight="1">
      <c r="A49" s="226" t="s">
        <v>487</v>
      </c>
      <c r="B49" s="554" t="s">
        <v>488</v>
      </c>
      <c r="C49" s="566"/>
      <c r="D49" s="567"/>
      <c r="E49" s="230">
        <f>SUM(E41:E43,E48)-SUM(E44)</f>
        <v>0</v>
      </c>
      <c r="F49" s="230" t="s">
        <v>457</v>
      </c>
      <c r="G49" s="230" t="s">
        <v>457</v>
      </c>
      <c r="H49" s="230" t="s">
        <v>457</v>
      </c>
      <c r="I49" s="230">
        <f>SUM(I41:I43,I48)-SUM(I44)</f>
        <v>0</v>
      </c>
      <c r="J49" s="230" t="s">
        <v>457</v>
      </c>
      <c r="K49" s="230" t="s">
        <v>457</v>
      </c>
      <c r="L49" s="230">
        <f>SUM(L41:L43,L48)-SUM(L44)</f>
        <v>0</v>
      </c>
      <c r="M49" s="230" t="s">
        <v>457</v>
      </c>
      <c r="N49" s="230">
        <f>SUM(N41:N43,N48)-SUM(N44)</f>
        <v>0</v>
      </c>
      <c r="O49" s="230" t="s">
        <v>457</v>
      </c>
      <c r="P49" s="230" t="s">
        <v>457</v>
      </c>
      <c r="Q49" s="230" t="s">
        <v>457</v>
      </c>
      <c r="R49" s="187">
        <f t="shared" si="0"/>
        <v>0</v>
      </c>
      <c r="S49" s="228"/>
    </row>
    <row r="50" spans="1:19" ht="54.95" customHeight="1">
      <c r="A50" s="226" t="s">
        <v>489</v>
      </c>
      <c r="B50" s="570" t="s">
        <v>490</v>
      </c>
      <c r="C50" s="570"/>
      <c r="D50" s="570"/>
      <c r="E50" s="250">
        <f>SUM(E21)-SUM(E30)-SUM(E40)+SUM(E49)</f>
        <v>0</v>
      </c>
      <c r="F50" s="250">
        <f>SUM(F21)-SUM(F30)-SUM(F40)+SUM(F49)</f>
        <v>0</v>
      </c>
      <c r="G50" s="250">
        <f t="shared" ref="G50:Q50" si="8">SUM(G21)-SUM(G30)-SUM(G40)+SUM(G49)</f>
        <v>0</v>
      </c>
      <c r="H50" s="250">
        <f t="shared" si="8"/>
        <v>0</v>
      </c>
      <c r="I50" s="250">
        <f t="shared" si="8"/>
        <v>0</v>
      </c>
      <c r="J50" s="250">
        <f t="shared" si="8"/>
        <v>8776.2799999999988</v>
      </c>
      <c r="K50" s="250">
        <f t="shared" si="8"/>
        <v>1155.4700000000012</v>
      </c>
      <c r="L50" s="250">
        <f t="shared" si="8"/>
        <v>0</v>
      </c>
      <c r="M50" s="250">
        <f t="shared" si="8"/>
        <v>1669.2299999999996</v>
      </c>
      <c r="N50" s="250">
        <f t="shared" si="8"/>
        <v>0</v>
      </c>
      <c r="O50" s="250">
        <f t="shared" si="8"/>
        <v>3257.95</v>
      </c>
      <c r="P50" s="250">
        <f t="shared" si="8"/>
        <v>0</v>
      </c>
      <c r="Q50" s="250">
        <f t="shared" si="8"/>
        <v>0</v>
      </c>
      <c r="R50" s="187">
        <f>SUM(E50:Q50)</f>
        <v>14858.93</v>
      </c>
      <c r="S50" s="228"/>
    </row>
    <row r="51" spans="1:19" ht="54.95" customHeight="1">
      <c r="A51" s="226" t="s">
        <v>491</v>
      </c>
      <c r="B51" s="570" t="s">
        <v>492</v>
      </c>
      <c r="C51" s="570"/>
      <c r="D51" s="570"/>
      <c r="E51" s="230">
        <f>SUM(E12)-SUM(E22)-SUM(E31)+SUM(E41)</f>
        <v>0</v>
      </c>
      <c r="F51" s="230">
        <f t="shared" ref="F51:Q51" si="9">SUM(F12)-SUM(F22)-SUM(F31)+SUM(F41)</f>
        <v>0</v>
      </c>
      <c r="G51" s="230">
        <f t="shared" si="9"/>
        <v>0</v>
      </c>
      <c r="H51" s="230">
        <f t="shared" si="9"/>
        <v>0</v>
      </c>
      <c r="I51" s="230">
        <f t="shared" si="9"/>
        <v>0</v>
      </c>
      <c r="J51" s="230">
        <f t="shared" si="9"/>
        <v>10254.849999999999</v>
      </c>
      <c r="K51" s="230">
        <f t="shared" si="9"/>
        <v>6437.6699999999983</v>
      </c>
      <c r="L51" s="230">
        <f t="shared" si="9"/>
        <v>0</v>
      </c>
      <c r="M51" s="230">
        <f t="shared" si="9"/>
        <v>1986.0699999999997</v>
      </c>
      <c r="N51" s="230">
        <f t="shared" si="9"/>
        <v>0</v>
      </c>
      <c r="O51" s="230">
        <f t="shared" si="9"/>
        <v>4108.99</v>
      </c>
      <c r="P51" s="230">
        <f t="shared" si="9"/>
        <v>0</v>
      </c>
      <c r="Q51" s="230">
        <f t="shared" si="9"/>
        <v>0</v>
      </c>
      <c r="R51" s="187">
        <f>SUM(E51:Q51)</f>
        <v>22787.579999999994</v>
      </c>
      <c r="S51" s="228"/>
    </row>
    <row r="52" spans="1:19">
      <c r="A52" s="11" t="s">
        <v>493</v>
      </c>
      <c r="B52" s="11"/>
      <c r="C52" s="11"/>
      <c r="D52" s="11"/>
      <c r="E52" s="11"/>
      <c r="F52" s="11"/>
      <c r="G52" s="251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</row>
    <row r="53" spans="1:19">
      <c r="A53" s="11" t="s">
        <v>494</v>
      </c>
      <c r="B53" s="11"/>
      <c r="C53" s="11"/>
      <c r="D53" s="11"/>
      <c r="E53" s="11"/>
      <c r="F53" s="11"/>
      <c r="G53" s="11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</row>
    <row r="54" spans="1:19">
      <c r="A54" s="11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</row>
    <row r="55" spans="1:19" s="92" customFormat="1">
      <c r="A55" s="206"/>
      <c r="B55" s="206"/>
      <c r="C55" s="206"/>
      <c r="D55" s="206"/>
      <c r="E55" s="71"/>
      <c r="F55" s="88"/>
      <c r="G55" s="88"/>
    </row>
    <row r="56" spans="1:19" s="92" customFormat="1">
      <c r="A56" s="206"/>
      <c r="B56" s="206"/>
      <c r="C56" s="206"/>
      <c r="D56" s="206"/>
      <c r="E56" s="71"/>
      <c r="F56" s="88"/>
      <c r="G56" s="88"/>
    </row>
    <row r="57" spans="1:19" s="92" customFormat="1" ht="12.75" customHeight="1">
      <c r="E57" s="42"/>
      <c r="H57" s="84"/>
    </row>
  </sheetData>
  <mergeCells count="43">
    <mergeCell ref="B49:D49"/>
    <mergeCell ref="B50:D50"/>
    <mergeCell ref="B51:D51"/>
    <mergeCell ref="B40:D40"/>
    <mergeCell ref="B41:D41"/>
    <mergeCell ref="B42:D42"/>
    <mergeCell ref="C43:D43"/>
    <mergeCell ref="C44:D44"/>
    <mergeCell ref="C48:D48"/>
    <mergeCell ref="C39:D39"/>
    <mergeCell ref="B22:D22"/>
    <mergeCell ref="C23:D23"/>
    <mergeCell ref="C24:D24"/>
    <mergeCell ref="C25:D25"/>
    <mergeCell ref="C29:D29"/>
    <mergeCell ref="B30:D30"/>
    <mergeCell ref="B31:D31"/>
    <mergeCell ref="C32:D32"/>
    <mergeCell ref="C33:D33"/>
    <mergeCell ref="C34:D34"/>
    <mergeCell ref="C35:D35"/>
    <mergeCell ref="B21:D21"/>
    <mergeCell ref="L9:L10"/>
    <mergeCell ref="M9:M10"/>
    <mergeCell ref="N9:O9"/>
    <mergeCell ref="P9:P10"/>
    <mergeCell ref="B11:D11"/>
    <mergeCell ref="B12:D12"/>
    <mergeCell ref="C13:D13"/>
    <mergeCell ref="B16:D16"/>
    <mergeCell ref="C20:D20"/>
    <mergeCell ref="Q9:Q10"/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13" workbookViewId="0">
      <selection activeCell="F14" sqref="F14"/>
    </sheetView>
  </sheetViews>
  <sheetFormatPr defaultRowHeight="12.75"/>
  <cols>
    <col min="1" max="1" width="5.42578125" style="179" customWidth="1"/>
    <col min="2" max="2" width="0.28515625" style="179" customWidth="1"/>
    <col min="3" max="3" width="2" style="179" customWidth="1"/>
    <col min="4" max="4" width="32.5703125" style="179" customWidth="1"/>
    <col min="5" max="5" width="12.85546875" style="179" customWidth="1"/>
    <col min="6" max="8" width="12" style="179" customWidth="1"/>
    <col min="9" max="9" width="13.28515625" style="179" customWidth="1"/>
    <col min="10" max="11" width="12" style="179" customWidth="1"/>
    <col min="12" max="12" width="13" style="179" customWidth="1"/>
    <col min="13" max="13" width="13.140625" style="179" customWidth="1"/>
    <col min="14" max="14" width="8.7109375" style="179" customWidth="1"/>
    <col min="15" max="16384" width="9.140625" style="179"/>
  </cols>
  <sheetData>
    <row r="1" spans="1:14">
      <c r="J1" s="127"/>
    </row>
    <row r="2" spans="1:14">
      <c r="J2" s="166" t="s">
        <v>495</v>
      </c>
    </row>
    <row r="3" spans="1:14">
      <c r="J3" s="11" t="s">
        <v>240</v>
      </c>
    </row>
    <row r="5" spans="1:14" ht="30" customHeight="1">
      <c r="A5" s="574" t="s">
        <v>496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</row>
    <row r="6" spans="1:14">
      <c r="D6" s="575"/>
      <c r="E6" s="575"/>
      <c r="F6" s="575"/>
      <c r="G6" s="575"/>
      <c r="H6" s="575"/>
      <c r="I6" s="575"/>
      <c r="J6" s="575"/>
      <c r="K6" s="575"/>
      <c r="L6" s="575"/>
      <c r="M6" s="575"/>
    </row>
    <row r="7" spans="1:14" ht="12.75" customHeight="1">
      <c r="A7" s="539" t="s">
        <v>497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</row>
    <row r="9" spans="1:14" ht="27" customHeight="1">
      <c r="A9" s="510" t="s">
        <v>2</v>
      </c>
      <c r="B9" s="577" t="s">
        <v>3</v>
      </c>
      <c r="C9" s="578"/>
      <c r="D9" s="579"/>
      <c r="E9" s="510" t="s">
        <v>11</v>
      </c>
      <c r="F9" s="510" t="s">
        <v>116</v>
      </c>
      <c r="G9" s="510" t="s">
        <v>14</v>
      </c>
      <c r="H9" s="510"/>
      <c r="I9" s="510"/>
      <c r="J9" s="510" t="s">
        <v>498</v>
      </c>
      <c r="K9" s="510"/>
      <c r="L9" s="583" t="s">
        <v>81</v>
      </c>
      <c r="M9" s="510" t="s">
        <v>250</v>
      </c>
    </row>
    <row r="10" spans="1:14" ht="101.25" customHeight="1">
      <c r="A10" s="576"/>
      <c r="B10" s="580"/>
      <c r="C10" s="581"/>
      <c r="D10" s="582"/>
      <c r="E10" s="510"/>
      <c r="F10" s="510"/>
      <c r="G10" s="1" t="s">
        <v>499</v>
      </c>
      <c r="H10" s="1" t="s">
        <v>500</v>
      </c>
      <c r="I10" s="1" t="s">
        <v>501</v>
      </c>
      <c r="J10" s="1" t="s">
        <v>502</v>
      </c>
      <c r="K10" s="1" t="s">
        <v>503</v>
      </c>
      <c r="L10" s="584"/>
      <c r="M10" s="510"/>
    </row>
    <row r="11" spans="1:14">
      <c r="A11" s="252">
        <v>1</v>
      </c>
      <c r="B11" s="253"/>
      <c r="C11" s="254"/>
      <c r="D11" s="255">
        <v>2</v>
      </c>
      <c r="E11" s="256">
        <v>3</v>
      </c>
      <c r="F11" s="256">
        <v>4</v>
      </c>
      <c r="G11" s="256">
        <v>5</v>
      </c>
      <c r="H11" s="256">
        <v>6</v>
      </c>
      <c r="I11" s="256">
        <v>7</v>
      </c>
      <c r="J11" s="256">
        <v>8</v>
      </c>
      <c r="K11" s="256">
        <v>9</v>
      </c>
      <c r="L11" s="256">
        <v>10</v>
      </c>
      <c r="M11" s="30">
        <v>11</v>
      </c>
    </row>
    <row r="12" spans="1:14" ht="24.95" customHeight="1">
      <c r="A12" s="257" t="s">
        <v>253</v>
      </c>
      <c r="B12" s="586" t="s">
        <v>446</v>
      </c>
      <c r="C12" s="587"/>
      <c r="D12" s="588"/>
      <c r="E12" s="247"/>
      <c r="F12" s="247">
        <v>540.95000000000005</v>
      </c>
      <c r="G12" s="247"/>
      <c r="H12" s="247"/>
      <c r="I12" s="247"/>
      <c r="J12" s="247"/>
      <c r="K12" s="247"/>
      <c r="L12" s="247"/>
      <c r="M12" s="187">
        <f>SUM(F12:L12)</f>
        <v>540.95000000000005</v>
      </c>
    </row>
    <row r="13" spans="1:14" ht="16.5" customHeight="1">
      <c r="A13" s="258" t="s">
        <v>255</v>
      </c>
      <c r="B13" s="259"/>
      <c r="C13" s="260" t="s">
        <v>504</v>
      </c>
      <c r="D13" s="261"/>
      <c r="E13" s="187">
        <f>SUM(E14:E15)</f>
        <v>0</v>
      </c>
      <c r="F13" s="187">
        <f t="shared" ref="F13:L13" si="0">SUM(F14:F15)</f>
        <v>0</v>
      </c>
      <c r="G13" s="187">
        <f t="shared" si="0"/>
        <v>0</v>
      </c>
      <c r="H13" s="187">
        <f t="shared" si="0"/>
        <v>0</v>
      </c>
      <c r="I13" s="187">
        <f t="shared" si="0"/>
        <v>0</v>
      </c>
      <c r="J13" s="187">
        <f t="shared" si="0"/>
        <v>0</v>
      </c>
      <c r="K13" s="187">
        <f t="shared" si="0"/>
        <v>0</v>
      </c>
      <c r="L13" s="187">
        <f t="shared" si="0"/>
        <v>0</v>
      </c>
      <c r="M13" s="187">
        <f>SUM(F13:L13)</f>
        <v>0</v>
      </c>
    </row>
    <row r="14" spans="1:14" ht="24.75" customHeight="1">
      <c r="A14" s="262" t="s">
        <v>379</v>
      </c>
      <c r="B14" s="263"/>
      <c r="C14" s="254"/>
      <c r="D14" s="264" t="s">
        <v>449</v>
      </c>
      <c r="E14" s="247"/>
      <c r="F14" s="247"/>
      <c r="G14" s="247"/>
      <c r="H14" s="247"/>
      <c r="I14" s="247"/>
      <c r="J14" s="247"/>
      <c r="K14" s="247"/>
      <c r="L14" s="247"/>
      <c r="M14" s="187">
        <f>SUM(F14:L14)</f>
        <v>0</v>
      </c>
    </row>
    <row r="15" spans="1:14" ht="24" customHeight="1">
      <c r="A15" s="265" t="s">
        <v>381</v>
      </c>
      <c r="B15" s="254"/>
      <c r="C15" s="254"/>
      <c r="D15" s="264" t="s">
        <v>450</v>
      </c>
      <c r="E15" s="236"/>
      <c r="F15" s="236"/>
      <c r="G15" s="236"/>
      <c r="H15" s="236"/>
      <c r="I15" s="236"/>
      <c r="J15" s="236"/>
      <c r="K15" s="236"/>
      <c r="L15" s="236"/>
      <c r="M15" s="187">
        <f t="shared" ref="M15:M42" si="1">SUM(F15:L15)</f>
        <v>0</v>
      </c>
    </row>
    <row r="16" spans="1:14" ht="26.25" customHeight="1">
      <c r="A16" s="266" t="s">
        <v>258</v>
      </c>
      <c r="B16" s="267"/>
      <c r="C16" s="589" t="s">
        <v>505</v>
      </c>
      <c r="D16" s="590"/>
      <c r="E16" s="187">
        <f>SUM(E17:E19)</f>
        <v>0</v>
      </c>
      <c r="F16" s="187">
        <f t="shared" ref="F16:L16" si="2">SUM(F17:F19)</f>
        <v>0</v>
      </c>
      <c r="G16" s="187">
        <f t="shared" si="2"/>
        <v>0</v>
      </c>
      <c r="H16" s="187">
        <f t="shared" si="2"/>
        <v>0</v>
      </c>
      <c r="I16" s="187">
        <f t="shared" si="2"/>
        <v>0</v>
      </c>
      <c r="J16" s="187">
        <f t="shared" si="2"/>
        <v>0</v>
      </c>
      <c r="K16" s="187">
        <f t="shared" si="2"/>
        <v>0</v>
      </c>
      <c r="L16" s="187">
        <f t="shared" si="2"/>
        <v>0</v>
      </c>
      <c r="M16" s="187">
        <f t="shared" si="1"/>
        <v>0</v>
      </c>
      <c r="N16" s="268"/>
    </row>
    <row r="17" spans="1:14" ht="17.25" customHeight="1">
      <c r="A17" s="262" t="s">
        <v>384</v>
      </c>
      <c r="B17" s="269"/>
      <c r="C17" s="254"/>
      <c r="D17" s="264" t="s">
        <v>452</v>
      </c>
      <c r="E17" s="236"/>
      <c r="F17" s="236"/>
      <c r="G17" s="236"/>
      <c r="H17" s="236"/>
      <c r="I17" s="236"/>
      <c r="J17" s="236"/>
      <c r="K17" s="236"/>
      <c r="L17" s="236"/>
      <c r="M17" s="187">
        <f t="shared" si="1"/>
        <v>0</v>
      </c>
    </row>
    <row r="18" spans="1:14" ht="18.75" customHeight="1">
      <c r="A18" s="262" t="s">
        <v>386</v>
      </c>
      <c r="B18" s="269"/>
      <c r="C18" s="254"/>
      <c r="D18" s="264" t="s">
        <v>453</v>
      </c>
      <c r="E18" s="236"/>
      <c r="F18" s="236"/>
      <c r="G18" s="236"/>
      <c r="H18" s="236"/>
      <c r="I18" s="236"/>
      <c r="J18" s="236"/>
      <c r="K18" s="236"/>
      <c r="L18" s="236"/>
      <c r="M18" s="187">
        <f t="shared" si="1"/>
        <v>0</v>
      </c>
    </row>
    <row r="19" spans="1:14" ht="19.5" customHeight="1">
      <c r="A19" s="262" t="s">
        <v>388</v>
      </c>
      <c r="B19" s="269"/>
      <c r="C19" s="254"/>
      <c r="D19" s="264" t="s">
        <v>454</v>
      </c>
      <c r="E19" s="236"/>
      <c r="F19" s="236"/>
      <c r="G19" s="236"/>
      <c r="H19" s="236"/>
      <c r="I19" s="236"/>
      <c r="J19" s="236"/>
      <c r="K19" s="236"/>
      <c r="L19" s="236"/>
      <c r="M19" s="187">
        <f t="shared" si="1"/>
        <v>0</v>
      </c>
    </row>
    <row r="20" spans="1:14">
      <c r="A20" s="258" t="s">
        <v>260</v>
      </c>
      <c r="B20" s="270"/>
      <c r="C20" s="271" t="s">
        <v>392</v>
      </c>
      <c r="D20" s="272"/>
      <c r="E20" s="236"/>
      <c r="F20" s="236">
        <v>-1</v>
      </c>
      <c r="G20" s="236"/>
      <c r="H20" s="236"/>
      <c r="I20" s="236">
        <v>1</v>
      </c>
      <c r="J20" s="236"/>
      <c r="K20" s="273"/>
      <c r="L20" s="273"/>
      <c r="M20" s="187">
        <f t="shared" si="1"/>
        <v>0</v>
      </c>
    </row>
    <row r="21" spans="1:14" ht="24.75" customHeight="1">
      <c r="A21" s="257" t="s">
        <v>262</v>
      </c>
      <c r="B21" s="591" t="s">
        <v>455</v>
      </c>
      <c r="C21" s="592"/>
      <c r="D21" s="593"/>
      <c r="E21" s="187">
        <f>SUM(E12,E13)-SUM(E16)</f>
        <v>0</v>
      </c>
      <c r="F21" s="187">
        <f>SUM(F12,F13,F20)-SUM(F16)</f>
        <v>539.95000000000005</v>
      </c>
      <c r="G21" s="187">
        <f t="shared" ref="G21:M21" si="3">SUM(G12,G13,G20)-SUM(G16)</f>
        <v>0</v>
      </c>
      <c r="H21" s="187">
        <f t="shared" si="3"/>
        <v>0</v>
      </c>
      <c r="I21" s="187">
        <f t="shared" si="3"/>
        <v>1</v>
      </c>
      <c r="J21" s="187">
        <f t="shared" si="3"/>
        <v>0</v>
      </c>
      <c r="K21" s="187">
        <f t="shared" si="3"/>
        <v>0</v>
      </c>
      <c r="L21" s="187">
        <f t="shared" si="3"/>
        <v>0</v>
      </c>
      <c r="M21" s="187">
        <f t="shared" si="3"/>
        <v>540.95000000000005</v>
      </c>
    </row>
    <row r="22" spans="1:14" ht="24.95" customHeight="1">
      <c r="A22" s="257" t="s">
        <v>264</v>
      </c>
      <c r="B22" s="586" t="s">
        <v>506</v>
      </c>
      <c r="C22" s="587"/>
      <c r="D22" s="588"/>
      <c r="E22" s="187" t="s">
        <v>457</v>
      </c>
      <c r="F22" s="247">
        <v>540.11</v>
      </c>
      <c r="G22" s="247"/>
      <c r="H22" s="187" t="s">
        <v>457</v>
      </c>
      <c r="I22" s="247"/>
      <c r="J22" s="187" t="s">
        <v>457</v>
      </c>
      <c r="K22" s="187" t="s">
        <v>457</v>
      </c>
      <c r="L22" s="247"/>
      <c r="M22" s="187">
        <f t="shared" si="1"/>
        <v>540.11</v>
      </c>
      <c r="N22" s="268"/>
    </row>
    <row r="23" spans="1:14" ht="25.5" customHeight="1">
      <c r="A23" s="258" t="s">
        <v>266</v>
      </c>
      <c r="B23" s="274"/>
      <c r="C23" s="594" t="s">
        <v>507</v>
      </c>
      <c r="D23" s="595"/>
      <c r="E23" s="187" t="s">
        <v>457</v>
      </c>
      <c r="F23" s="236"/>
      <c r="G23" s="236"/>
      <c r="H23" s="187" t="s">
        <v>457</v>
      </c>
      <c r="I23" s="187"/>
      <c r="J23" s="187" t="s">
        <v>457</v>
      </c>
      <c r="K23" s="187" t="s">
        <v>457</v>
      </c>
      <c r="L23" s="187"/>
      <c r="M23" s="187">
        <f t="shared" si="1"/>
        <v>0</v>
      </c>
    </row>
    <row r="24" spans="1:14" ht="26.25" customHeight="1">
      <c r="A24" s="258" t="s">
        <v>268</v>
      </c>
      <c r="B24" s="259"/>
      <c r="C24" s="596" t="s">
        <v>508</v>
      </c>
      <c r="D24" s="597"/>
      <c r="E24" s="187" t="s">
        <v>457</v>
      </c>
      <c r="F24" s="247"/>
      <c r="G24" s="247"/>
      <c r="H24" s="187" t="s">
        <v>457</v>
      </c>
      <c r="I24" s="247">
        <v>0.48</v>
      </c>
      <c r="J24" s="187" t="s">
        <v>457</v>
      </c>
      <c r="K24" s="187" t="s">
        <v>457</v>
      </c>
      <c r="L24" s="247"/>
      <c r="M24" s="187">
        <f t="shared" si="1"/>
        <v>0.48</v>
      </c>
    </row>
    <row r="25" spans="1:14" ht="25.5" customHeight="1">
      <c r="A25" s="258" t="s">
        <v>270</v>
      </c>
      <c r="B25" s="259"/>
      <c r="C25" s="596" t="s">
        <v>509</v>
      </c>
      <c r="D25" s="598"/>
      <c r="E25" s="187" t="s">
        <v>457</v>
      </c>
      <c r="F25" s="187">
        <f>SUM(F26:F28)</f>
        <v>0</v>
      </c>
      <c r="G25" s="187">
        <f>SUM(G26:G28)</f>
        <v>0</v>
      </c>
      <c r="H25" s="187" t="s">
        <v>457</v>
      </c>
      <c r="I25" s="187">
        <f>SUM(I26:I28)</f>
        <v>0</v>
      </c>
      <c r="J25" s="187" t="s">
        <v>457</v>
      </c>
      <c r="K25" s="187" t="s">
        <v>457</v>
      </c>
      <c r="L25" s="187">
        <f>SUM(L26:L28)</f>
        <v>0</v>
      </c>
      <c r="M25" s="187">
        <f t="shared" si="1"/>
        <v>0</v>
      </c>
    </row>
    <row r="26" spans="1:14" ht="24.75" customHeight="1">
      <c r="A26" s="262" t="s">
        <v>461</v>
      </c>
      <c r="B26" s="263"/>
      <c r="C26" s="275"/>
      <c r="D26" s="276" t="s">
        <v>452</v>
      </c>
      <c r="E26" s="187" t="s">
        <v>457</v>
      </c>
      <c r="F26" s="236"/>
      <c r="G26" s="236"/>
      <c r="H26" s="187" t="s">
        <v>457</v>
      </c>
      <c r="I26" s="236"/>
      <c r="J26" s="187" t="s">
        <v>457</v>
      </c>
      <c r="K26" s="187" t="s">
        <v>457</v>
      </c>
      <c r="L26" s="187"/>
      <c r="M26" s="187">
        <f t="shared" si="1"/>
        <v>0</v>
      </c>
    </row>
    <row r="27" spans="1:14" ht="25.5" customHeight="1">
      <c r="A27" s="262" t="s">
        <v>462</v>
      </c>
      <c r="B27" s="263"/>
      <c r="C27" s="275"/>
      <c r="D27" s="276" t="s">
        <v>453</v>
      </c>
      <c r="E27" s="187" t="s">
        <v>457</v>
      </c>
      <c r="F27" s="236"/>
      <c r="G27" s="236"/>
      <c r="H27" s="187" t="s">
        <v>457</v>
      </c>
      <c r="I27" s="236"/>
      <c r="J27" s="187" t="s">
        <v>457</v>
      </c>
      <c r="K27" s="187" t="s">
        <v>457</v>
      </c>
      <c r="L27" s="236"/>
      <c r="M27" s="187">
        <f t="shared" si="1"/>
        <v>0</v>
      </c>
    </row>
    <row r="28" spans="1:14" ht="24.75" customHeight="1">
      <c r="A28" s="262" t="s">
        <v>463</v>
      </c>
      <c r="B28" s="263"/>
      <c r="C28" s="275"/>
      <c r="D28" s="276" t="s">
        <v>454</v>
      </c>
      <c r="E28" s="187" t="s">
        <v>457</v>
      </c>
      <c r="F28" s="236"/>
      <c r="G28" s="236"/>
      <c r="H28" s="187" t="s">
        <v>457</v>
      </c>
      <c r="I28" s="236"/>
      <c r="J28" s="187" t="s">
        <v>457</v>
      </c>
      <c r="K28" s="187" t="s">
        <v>457</v>
      </c>
      <c r="L28" s="236"/>
      <c r="M28" s="187">
        <f t="shared" si="1"/>
        <v>0</v>
      </c>
    </row>
    <row r="29" spans="1:14">
      <c r="A29" s="252" t="s">
        <v>272</v>
      </c>
      <c r="B29" s="269"/>
      <c r="C29" s="277" t="s">
        <v>392</v>
      </c>
      <c r="D29" s="264"/>
      <c r="E29" s="187" t="s">
        <v>457</v>
      </c>
      <c r="F29" s="273">
        <v>-0.16</v>
      </c>
      <c r="G29" s="273"/>
      <c r="H29" s="187" t="s">
        <v>457</v>
      </c>
      <c r="I29" s="278">
        <v>0.16</v>
      </c>
      <c r="J29" s="187" t="s">
        <v>457</v>
      </c>
      <c r="K29" s="187" t="s">
        <v>457</v>
      </c>
      <c r="L29" s="187"/>
      <c r="M29" s="187">
        <f t="shared" si="1"/>
        <v>0</v>
      </c>
    </row>
    <row r="30" spans="1:14" ht="24.95" customHeight="1">
      <c r="A30" s="257" t="s">
        <v>273</v>
      </c>
      <c r="B30" s="599" t="s">
        <v>510</v>
      </c>
      <c r="C30" s="600"/>
      <c r="D30" s="601"/>
      <c r="E30" s="187" t="s">
        <v>457</v>
      </c>
      <c r="F30" s="187">
        <f>SUM(F22,F23,F24,F29)-SUM(F25)</f>
        <v>539.95000000000005</v>
      </c>
      <c r="G30" s="187">
        <f>SUM(G22,G23,G24,G29)-SUM(G25)</f>
        <v>0</v>
      </c>
      <c r="H30" s="187" t="s">
        <v>457</v>
      </c>
      <c r="I30" s="187">
        <f>SUM(I22,I23,I24,I29)-SUM(I25)</f>
        <v>0.64</v>
      </c>
      <c r="J30" s="187" t="s">
        <v>457</v>
      </c>
      <c r="K30" s="187" t="s">
        <v>457</v>
      </c>
      <c r="L30" s="187">
        <f>SUM(L22,L23,L24,L29)-SUM(L25)</f>
        <v>0</v>
      </c>
      <c r="M30" s="187">
        <f t="shared" si="1"/>
        <v>540.59</v>
      </c>
    </row>
    <row r="31" spans="1:14" ht="24.75" customHeight="1">
      <c r="A31" s="258" t="s">
        <v>274</v>
      </c>
      <c r="B31" s="586" t="s">
        <v>465</v>
      </c>
      <c r="C31" s="587"/>
      <c r="D31" s="588"/>
      <c r="E31" s="247"/>
      <c r="F31" s="247"/>
      <c r="G31" s="247"/>
      <c r="H31" s="247"/>
      <c r="I31" s="247"/>
      <c r="J31" s="247"/>
      <c r="K31" s="247"/>
      <c r="L31" s="247"/>
      <c r="M31" s="187">
        <f t="shared" si="1"/>
        <v>0</v>
      </c>
      <c r="N31" s="268"/>
    </row>
    <row r="32" spans="1:14" ht="24.95" customHeight="1">
      <c r="A32" s="258" t="s">
        <v>275</v>
      </c>
      <c r="B32" s="274"/>
      <c r="C32" s="594" t="s">
        <v>466</v>
      </c>
      <c r="D32" s="595"/>
      <c r="E32" s="236"/>
      <c r="F32" s="236"/>
      <c r="G32" s="236"/>
      <c r="H32" s="236"/>
      <c r="I32" s="236"/>
      <c r="J32" s="236"/>
      <c r="K32" s="236"/>
      <c r="L32" s="236"/>
      <c r="M32" s="187">
        <f t="shared" si="1"/>
        <v>0</v>
      </c>
    </row>
    <row r="33" spans="1:13" ht="23.25" customHeight="1">
      <c r="A33" s="258" t="s">
        <v>276</v>
      </c>
      <c r="B33" s="259"/>
      <c r="C33" s="515" t="s">
        <v>511</v>
      </c>
      <c r="D33" s="585"/>
      <c r="E33" s="247"/>
      <c r="F33" s="247"/>
      <c r="G33" s="247"/>
      <c r="H33" s="247"/>
      <c r="I33" s="247"/>
      <c r="J33" s="247"/>
      <c r="K33" s="247"/>
      <c r="L33" s="247"/>
      <c r="M33" s="187">
        <f t="shared" si="1"/>
        <v>0</v>
      </c>
    </row>
    <row r="34" spans="1:13" ht="25.5" customHeight="1">
      <c r="A34" s="258" t="s">
        <v>277</v>
      </c>
      <c r="B34" s="259"/>
      <c r="C34" s="596" t="s">
        <v>468</v>
      </c>
      <c r="D34" s="598"/>
      <c r="E34" s="236"/>
      <c r="F34" s="236"/>
      <c r="G34" s="236"/>
      <c r="H34" s="236"/>
      <c r="I34" s="236"/>
      <c r="J34" s="236"/>
      <c r="K34" s="236"/>
      <c r="L34" s="236"/>
      <c r="M34" s="187">
        <f t="shared" si="1"/>
        <v>0</v>
      </c>
    </row>
    <row r="35" spans="1:13" ht="24" customHeight="1">
      <c r="A35" s="257" t="s">
        <v>279</v>
      </c>
      <c r="B35" s="259"/>
      <c r="C35" s="596" t="s">
        <v>512</v>
      </c>
      <c r="D35" s="598"/>
      <c r="E35" s="187">
        <f>SUM(E36:E38)</f>
        <v>0</v>
      </c>
      <c r="F35" s="187">
        <f t="shared" ref="F35:L35" si="4">SUM(F36:F38)</f>
        <v>0</v>
      </c>
      <c r="G35" s="187">
        <f t="shared" si="4"/>
        <v>0</v>
      </c>
      <c r="H35" s="187">
        <f t="shared" si="4"/>
        <v>0</v>
      </c>
      <c r="I35" s="187">
        <f t="shared" si="4"/>
        <v>0</v>
      </c>
      <c r="J35" s="187">
        <f t="shared" si="4"/>
        <v>0</v>
      </c>
      <c r="K35" s="187">
        <f t="shared" si="4"/>
        <v>0</v>
      </c>
      <c r="L35" s="187">
        <f t="shared" si="4"/>
        <v>0</v>
      </c>
      <c r="M35" s="187">
        <f t="shared" si="1"/>
        <v>0</v>
      </c>
    </row>
    <row r="36" spans="1:13" ht="24.75" customHeight="1">
      <c r="A36" s="262" t="s">
        <v>470</v>
      </c>
      <c r="B36" s="263"/>
      <c r="C36" s="275"/>
      <c r="D36" s="276" t="s">
        <v>452</v>
      </c>
      <c r="E36" s="236"/>
      <c r="F36" s="236"/>
      <c r="G36" s="236"/>
      <c r="H36" s="236"/>
      <c r="I36" s="236"/>
      <c r="J36" s="236"/>
      <c r="K36" s="236"/>
      <c r="L36" s="236"/>
      <c r="M36" s="187">
        <f t="shared" si="1"/>
        <v>0</v>
      </c>
    </row>
    <row r="37" spans="1:13" ht="16.5" customHeight="1">
      <c r="A37" s="262" t="s">
        <v>471</v>
      </c>
      <c r="B37" s="263"/>
      <c r="C37" s="275"/>
      <c r="D37" s="276" t="s">
        <v>453</v>
      </c>
      <c r="E37" s="236"/>
      <c r="F37" s="236"/>
      <c r="G37" s="236"/>
      <c r="H37" s="236"/>
      <c r="I37" s="236"/>
      <c r="J37" s="236"/>
      <c r="K37" s="236"/>
      <c r="L37" s="236"/>
      <c r="M37" s="187">
        <f t="shared" si="1"/>
        <v>0</v>
      </c>
    </row>
    <row r="38" spans="1:13" ht="16.5" customHeight="1">
      <c r="A38" s="262" t="s">
        <v>472</v>
      </c>
      <c r="B38" s="263"/>
      <c r="C38" s="275"/>
      <c r="D38" s="276" t="s">
        <v>454</v>
      </c>
      <c r="E38" s="236"/>
      <c r="F38" s="236"/>
      <c r="G38" s="236"/>
      <c r="H38" s="236"/>
      <c r="I38" s="236"/>
      <c r="J38" s="236"/>
      <c r="K38" s="236"/>
      <c r="L38" s="236"/>
      <c r="M38" s="187">
        <f t="shared" si="1"/>
        <v>0</v>
      </c>
    </row>
    <row r="39" spans="1:13">
      <c r="A39" s="258" t="s">
        <v>280</v>
      </c>
      <c r="B39" s="259"/>
      <c r="C39" s="279" t="s">
        <v>392</v>
      </c>
      <c r="D39" s="280"/>
      <c r="E39" s="236"/>
      <c r="F39" s="236"/>
      <c r="G39" s="236"/>
      <c r="H39" s="236"/>
      <c r="I39" s="236"/>
      <c r="J39" s="236"/>
      <c r="K39" s="236"/>
      <c r="L39" s="236"/>
      <c r="M39" s="187">
        <f t="shared" si="1"/>
        <v>0</v>
      </c>
    </row>
    <row r="40" spans="1:13" ht="26.25" customHeight="1">
      <c r="A40" s="257" t="s">
        <v>473</v>
      </c>
      <c r="B40" s="599" t="s">
        <v>513</v>
      </c>
      <c r="C40" s="600"/>
      <c r="D40" s="601"/>
      <c r="E40" s="187">
        <f>SUM(E31:E33)-SUM(E34,E35)-SUM(E39)</f>
        <v>0</v>
      </c>
      <c r="F40" s="187">
        <f t="shared" ref="F40:L40" si="5">SUM(F31:F33)-SUM(F34,F35)-SUM(F39)</f>
        <v>0</v>
      </c>
      <c r="G40" s="187">
        <f t="shared" si="5"/>
        <v>0</v>
      </c>
      <c r="H40" s="187">
        <f t="shared" si="5"/>
        <v>0</v>
      </c>
      <c r="I40" s="187">
        <f t="shared" si="5"/>
        <v>0</v>
      </c>
      <c r="J40" s="187">
        <f t="shared" si="5"/>
        <v>0</v>
      </c>
      <c r="K40" s="187">
        <f t="shared" si="5"/>
        <v>0</v>
      </c>
      <c r="L40" s="187">
        <f t="shared" si="5"/>
        <v>0</v>
      </c>
      <c r="M40" s="187">
        <f t="shared" si="1"/>
        <v>0</v>
      </c>
    </row>
    <row r="41" spans="1:13" ht="24.95" customHeight="1">
      <c r="A41" s="257" t="s">
        <v>475</v>
      </c>
      <c r="B41" s="602" t="s">
        <v>514</v>
      </c>
      <c r="C41" s="603"/>
      <c r="D41" s="604"/>
      <c r="E41" s="187">
        <f>SUM(E21)-SUM(E30)-SUM(E40)</f>
        <v>0</v>
      </c>
      <c r="F41" s="187">
        <f t="shared" ref="F41:L41" si="6">SUM(F21)-SUM(F30)-SUM(F40)</f>
        <v>0</v>
      </c>
      <c r="G41" s="187">
        <f t="shared" si="6"/>
        <v>0</v>
      </c>
      <c r="H41" s="187">
        <f t="shared" si="6"/>
        <v>0</v>
      </c>
      <c r="I41" s="187">
        <f t="shared" si="6"/>
        <v>0.36</v>
      </c>
      <c r="J41" s="187">
        <f t="shared" si="6"/>
        <v>0</v>
      </c>
      <c r="K41" s="187">
        <f t="shared" si="6"/>
        <v>0</v>
      </c>
      <c r="L41" s="187">
        <f t="shared" si="6"/>
        <v>0</v>
      </c>
      <c r="M41" s="187">
        <f t="shared" si="1"/>
        <v>0.36</v>
      </c>
    </row>
    <row r="42" spans="1:13" ht="24.95" customHeight="1">
      <c r="A42" s="257" t="s">
        <v>477</v>
      </c>
      <c r="B42" s="599" t="s">
        <v>515</v>
      </c>
      <c r="C42" s="600"/>
      <c r="D42" s="601"/>
      <c r="E42" s="187">
        <f>SUM(E12)-SUM(E22)-SUM(E31)</f>
        <v>0</v>
      </c>
      <c r="F42" s="187">
        <f t="shared" ref="F42:L42" si="7">SUM(F12)-SUM(F22)-SUM(F31)</f>
        <v>0.84000000000003183</v>
      </c>
      <c r="G42" s="187">
        <f t="shared" si="7"/>
        <v>0</v>
      </c>
      <c r="H42" s="187">
        <f t="shared" si="7"/>
        <v>0</v>
      </c>
      <c r="I42" s="187">
        <f t="shared" si="7"/>
        <v>0</v>
      </c>
      <c r="J42" s="187">
        <f t="shared" si="7"/>
        <v>0</v>
      </c>
      <c r="K42" s="187">
        <f t="shared" si="7"/>
        <v>0</v>
      </c>
      <c r="L42" s="187">
        <f t="shared" si="7"/>
        <v>0</v>
      </c>
      <c r="M42" s="187">
        <f t="shared" si="1"/>
        <v>0.84000000000003183</v>
      </c>
    </row>
    <row r="43" spans="1:13">
      <c r="A43" s="281" t="s">
        <v>516</v>
      </c>
      <c r="B43" s="281"/>
      <c r="C43" s="281"/>
      <c r="D43" s="281"/>
      <c r="E43" s="281"/>
      <c r="F43" s="281"/>
    </row>
    <row r="44" spans="1:13">
      <c r="A44" s="129" t="s">
        <v>517</v>
      </c>
    </row>
    <row r="46" spans="1:13" s="92" customFormat="1">
      <c r="A46" s="70"/>
      <c r="B46" s="70"/>
      <c r="C46" s="70"/>
      <c r="D46" s="70"/>
      <c r="E46" s="71"/>
      <c r="F46" s="88"/>
      <c r="G46" s="88"/>
    </row>
    <row r="47" spans="1:13" s="92" customFormat="1">
      <c r="A47" s="70"/>
      <c r="B47" s="70"/>
      <c r="C47" s="70"/>
      <c r="D47" s="70"/>
      <c r="E47" s="71"/>
      <c r="F47" s="88"/>
      <c r="G47" s="88"/>
    </row>
    <row r="48" spans="1:13" s="92" customFormat="1" ht="12.75" customHeight="1">
      <c r="E48" s="42"/>
      <c r="H48" s="84"/>
    </row>
  </sheetData>
  <mergeCells count="27">
    <mergeCell ref="C34:D34"/>
    <mergeCell ref="C35:D35"/>
    <mergeCell ref="B40:D40"/>
    <mergeCell ref="B41:D41"/>
    <mergeCell ref="B42:D42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</mergeCells>
  <pageMargins left="0.7" right="0.7" top="0.75" bottom="0.75" header="0.3" footer="0.3"/>
  <pageSetup paperSize="9" scale="83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workbookViewId="0">
      <selection sqref="A1:XFD1048576"/>
    </sheetView>
  </sheetViews>
  <sheetFormatPr defaultRowHeight="12.75"/>
  <cols>
    <col min="1" max="1" width="5.140625" style="282" customWidth="1"/>
    <col min="2" max="2" width="1.42578125" style="282" customWidth="1"/>
    <col min="3" max="3" width="35.42578125" style="282" customWidth="1"/>
    <col min="4" max="7" width="12.7109375" style="282" customWidth="1"/>
    <col min="8" max="16384" width="9.140625" style="282"/>
  </cols>
  <sheetData>
    <row r="1" spans="1:7">
      <c r="D1" s="97"/>
    </row>
    <row r="2" spans="1:7">
      <c r="A2" s="283"/>
      <c r="B2" s="283"/>
      <c r="C2" s="283"/>
      <c r="D2" s="473" t="s">
        <v>518</v>
      </c>
      <c r="E2" s="473"/>
      <c r="F2" s="473"/>
      <c r="G2" s="473"/>
    </row>
    <row r="3" spans="1:7">
      <c r="A3" s="283"/>
      <c r="B3" s="172"/>
      <c r="C3" s="283"/>
      <c r="D3" s="172" t="s">
        <v>519</v>
      </c>
      <c r="E3" s="172"/>
      <c r="F3" s="172"/>
      <c r="G3" s="284"/>
    </row>
    <row r="4" spans="1:7">
      <c r="A4" s="283"/>
      <c r="B4" s="283"/>
      <c r="C4" s="283"/>
      <c r="D4" s="283"/>
      <c r="E4" s="283"/>
      <c r="F4" s="283"/>
      <c r="G4" s="283"/>
    </row>
    <row r="5" spans="1:7" ht="15.75">
      <c r="A5" s="548" t="s">
        <v>520</v>
      </c>
      <c r="B5" s="548"/>
      <c r="C5" s="548"/>
      <c r="D5" s="548"/>
      <c r="E5" s="548"/>
      <c r="F5" s="548"/>
      <c r="G5" s="548"/>
    </row>
    <row r="6" spans="1:7">
      <c r="A6" s="283"/>
      <c r="B6" s="283"/>
      <c r="C6" s="283"/>
      <c r="D6" s="283"/>
      <c r="E6" s="283"/>
      <c r="F6" s="283"/>
      <c r="G6" s="283"/>
    </row>
    <row r="7" spans="1:7" ht="15.75">
      <c r="A7" s="605" t="s">
        <v>521</v>
      </c>
      <c r="B7" s="605"/>
      <c r="C7" s="605"/>
      <c r="D7" s="605"/>
      <c r="E7" s="605"/>
      <c r="F7" s="605"/>
      <c r="G7" s="605"/>
    </row>
    <row r="8" spans="1:7">
      <c r="A8" s="283"/>
      <c r="B8" s="283"/>
      <c r="C8" s="283"/>
      <c r="D8" s="283"/>
      <c r="E8" s="283"/>
      <c r="F8" s="283"/>
      <c r="G8" s="283"/>
    </row>
    <row r="9" spans="1:7">
      <c r="A9" s="606" t="s">
        <v>2</v>
      </c>
      <c r="B9" s="607" t="s">
        <v>414</v>
      </c>
      <c r="C9" s="608"/>
      <c r="D9" s="606" t="s">
        <v>5</v>
      </c>
      <c r="E9" s="606"/>
      <c r="F9" s="606" t="s">
        <v>6</v>
      </c>
      <c r="G9" s="606"/>
    </row>
    <row r="10" spans="1:7" ht="25.5">
      <c r="A10" s="606"/>
      <c r="B10" s="609"/>
      <c r="C10" s="610"/>
      <c r="D10" s="285" t="s">
        <v>522</v>
      </c>
      <c r="E10" s="285" t="s">
        <v>523</v>
      </c>
      <c r="F10" s="285" t="s">
        <v>522</v>
      </c>
      <c r="G10" s="285" t="s">
        <v>523</v>
      </c>
    </row>
    <row r="11" spans="1:7">
      <c r="A11" s="285">
        <v>1</v>
      </c>
      <c r="B11" s="611">
        <v>2</v>
      </c>
      <c r="C11" s="612"/>
      <c r="D11" s="285">
        <v>3</v>
      </c>
      <c r="E11" s="285">
        <v>4</v>
      </c>
      <c r="F11" s="285">
        <v>5</v>
      </c>
      <c r="G11" s="285">
        <v>6</v>
      </c>
    </row>
    <row r="12" spans="1:7">
      <c r="A12" s="286" t="s">
        <v>253</v>
      </c>
      <c r="B12" s="613" t="s">
        <v>524</v>
      </c>
      <c r="C12" s="614"/>
      <c r="D12" s="286">
        <f>SUM(D13:D18)</f>
        <v>0</v>
      </c>
      <c r="E12" s="286">
        <f>SUM(E13:E18)</f>
        <v>0</v>
      </c>
      <c r="F12" s="286">
        <f>SUM(F13:F18)</f>
        <v>0</v>
      </c>
      <c r="G12" s="286">
        <f>SUM(G13:G18)</f>
        <v>0</v>
      </c>
    </row>
    <row r="13" spans="1:7">
      <c r="A13" s="285" t="s">
        <v>416</v>
      </c>
      <c r="B13" s="287"/>
      <c r="C13" s="288" t="s">
        <v>525</v>
      </c>
      <c r="D13" s="285"/>
      <c r="E13" s="285"/>
      <c r="F13" s="285"/>
      <c r="G13" s="285"/>
    </row>
    <row r="14" spans="1:7">
      <c r="A14" s="285" t="s">
        <v>418</v>
      </c>
      <c r="B14" s="287"/>
      <c r="C14" s="288" t="s">
        <v>526</v>
      </c>
      <c r="D14" s="285"/>
      <c r="E14" s="285"/>
      <c r="F14" s="285"/>
      <c r="G14" s="285"/>
    </row>
    <row r="15" spans="1:7">
      <c r="A15" s="285" t="s">
        <v>420</v>
      </c>
      <c r="B15" s="287"/>
      <c r="C15" s="288" t="s">
        <v>527</v>
      </c>
      <c r="D15" s="285"/>
      <c r="E15" s="285"/>
      <c r="F15" s="285"/>
      <c r="G15" s="285"/>
    </row>
    <row r="16" spans="1:7">
      <c r="A16" s="285" t="s">
        <v>422</v>
      </c>
      <c r="B16" s="287"/>
      <c r="C16" s="288" t="s">
        <v>528</v>
      </c>
      <c r="D16" s="285"/>
      <c r="E16" s="285"/>
      <c r="F16" s="285"/>
      <c r="G16" s="285"/>
    </row>
    <row r="17" spans="1:7">
      <c r="A17" s="289" t="s">
        <v>424</v>
      </c>
      <c r="B17" s="287"/>
      <c r="C17" s="288" t="s">
        <v>529</v>
      </c>
      <c r="D17" s="285"/>
      <c r="E17" s="285"/>
      <c r="F17" s="285"/>
      <c r="G17" s="285"/>
    </row>
    <row r="18" spans="1:7">
      <c r="A18" s="290" t="s">
        <v>426</v>
      </c>
      <c r="B18" s="287"/>
      <c r="C18" s="288" t="s">
        <v>530</v>
      </c>
      <c r="D18" s="285"/>
      <c r="E18" s="285"/>
      <c r="F18" s="285"/>
      <c r="G18" s="285"/>
    </row>
    <row r="19" spans="1:7">
      <c r="A19" s="286" t="s">
        <v>255</v>
      </c>
      <c r="B19" s="613" t="s">
        <v>531</v>
      </c>
      <c r="C19" s="614"/>
      <c r="D19" s="286">
        <f>SUM(D20:D25)</f>
        <v>0</v>
      </c>
      <c r="E19" s="286">
        <f>SUM(E20:E25)</f>
        <v>0</v>
      </c>
      <c r="F19" s="286">
        <f>SUM(F20:F25)</f>
        <v>0</v>
      </c>
      <c r="G19" s="286">
        <f>SUM(G20:G25)</f>
        <v>0</v>
      </c>
    </row>
    <row r="20" spans="1:7">
      <c r="A20" s="285" t="s">
        <v>532</v>
      </c>
      <c r="B20" s="287"/>
      <c r="C20" s="288" t="s">
        <v>533</v>
      </c>
      <c r="D20" s="285"/>
      <c r="E20" s="285"/>
      <c r="F20" s="285"/>
      <c r="G20" s="285"/>
    </row>
    <row r="21" spans="1:7">
      <c r="A21" s="285" t="s">
        <v>534</v>
      </c>
      <c r="B21" s="287"/>
      <c r="C21" s="288" t="s">
        <v>526</v>
      </c>
      <c r="D21" s="285"/>
      <c r="E21" s="285"/>
      <c r="F21" s="285"/>
      <c r="G21" s="285"/>
    </row>
    <row r="22" spans="1:7">
      <c r="A22" s="285" t="s">
        <v>535</v>
      </c>
      <c r="B22" s="287"/>
      <c r="C22" s="288" t="s">
        <v>527</v>
      </c>
      <c r="D22" s="285"/>
      <c r="E22" s="285"/>
      <c r="F22" s="285"/>
      <c r="G22" s="285"/>
    </row>
    <row r="23" spans="1:7">
      <c r="A23" s="285" t="s">
        <v>536</v>
      </c>
      <c r="B23" s="287"/>
      <c r="C23" s="288" t="s">
        <v>528</v>
      </c>
      <c r="D23" s="285"/>
      <c r="E23" s="285"/>
      <c r="F23" s="285"/>
      <c r="G23" s="285"/>
    </row>
    <row r="24" spans="1:7">
      <c r="A24" s="289" t="s">
        <v>537</v>
      </c>
      <c r="B24" s="287"/>
      <c r="C24" s="288" t="s">
        <v>529</v>
      </c>
      <c r="D24" s="285"/>
      <c r="E24" s="285"/>
      <c r="F24" s="285"/>
      <c r="G24" s="285"/>
    </row>
    <row r="25" spans="1:7">
      <c r="A25" s="290" t="s">
        <v>538</v>
      </c>
      <c r="B25" s="287"/>
      <c r="C25" s="288" t="s">
        <v>530</v>
      </c>
      <c r="D25" s="285"/>
      <c r="E25" s="285"/>
      <c r="F25" s="285"/>
      <c r="G25" s="285"/>
    </row>
    <row r="26" spans="1:7">
      <c r="A26" s="286" t="s">
        <v>539</v>
      </c>
      <c r="B26" s="613" t="s">
        <v>540</v>
      </c>
      <c r="C26" s="614"/>
      <c r="D26" s="286">
        <f>SUM(D27:D33)</f>
        <v>1851.13</v>
      </c>
      <c r="E26" s="286">
        <f>SUM(E27:E33)</f>
        <v>0</v>
      </c>
      <c r="F26" s="286">
        <f>SUM(F27:F33)</f>
        <v>1564.2</v>
      </c>
      <c r="G26" s="286">
        <f>SUM(G27:G33)</f>
        <v>0</v>
      </c>
    </row>
    <row r="27" spans="1:7">
      <c r="A27" s="285" t="s">
        <v>541</v>
      </c>
      <c r="B27" s="287"/>
      <c r="C27" s="288" t="s">
        <v>533</v>
      </c>
      <c r="D27" s="285">
        <v>1851.13</v>
      </c>
      <c r="E27" s="285"/>
      <c r="F27" s="285">
        <v>1564.2</v>
      </c>
      <c r="G27" s="285"/>
    </row>
    <row r="28" spans="1:7">
      <c r="A28" s="285" t="s">
        <v>542</v>
      </c>
      <c r="B28" s="287"/>
      <c r="C28" s="288" t="s">
        <v>526</v>
      </c>
      <c r="D28" s="285"/>
      <c r="E28" s="285"/>
      <c r="F28" s="285"/>
      <c r="G28" s="285"/>
    </row>
    <row r="29" spans="1:7">
      <c r="A29" s="285" t="s">
        <v>543</v>
      </c>
      <c r="B29" s="287"/>
      <c r="C29" s="291" t="s">
        <v>527</v>
      </c>
      <c r="D29" s="285"/>
      <c r="E29" s="285"/>
      <c r="F29" s="285"/>
      <c r="G29" s="285"/>
    </row>
    <row r="30" spans="1:7">
      <c r="A30" s="285" t="s">
        <v>544</v>
      </c>
      <c r="B30" s="287"/>
      <c r="C30" s="288" t="s">
        <v>528</v>
      </c>
      <c r="D30" s="285"/>
      <c r="E30" s="285"/>
      <c r="F30" s="285"/>
      <c r="G30" s="285"/>
    </row>
    <row r="31" spans="1:7">
      <c r="A31" s="292" t="s">
        <v>545</v>
      </c>
      <c r="B31" s="287"/>
      <c r="C31" s="288" t="s">
        <v>529</v>
      </c>
      <c r="D31" s="285"/>
      <c r="E31" s="285"/>
      <c r="F31" s="285"/>
      <c r="G31" s="285"/>
    </row>
    <row r="32" spans="1:7" ht="25.5">
      <c r="A32" s="285" t="s">
        <v>546</v>
      </c>
      <c r="B32" s="287"/>
      <c r="C32" s="288" t="s">
        <v>547</v>
      </c>
      <c r="D32" s="285"/>
      <c r="E32" s="285"/>
      <c r="F32" s="285"/>
      <c r="G32" s="285"/>
    </row>
    <row r="33" spans="1:7">
      <c r="A33" s="285" t="s">
        <v>548</v>
      </c>
      <c r="B33" s="287"/>
      <c r="C33" s="288" t="s">
        <v>549</v>
      </c>
      <c r="D33" s="285"/>
      <c r="E33" s="285"/>
      <c r="F33" s="285"/>
      <c r="G33" s="285"/>
    </row>
    <row r="34" spans="1:7" ht="12.75" customHeight="1">
      <c r="A34" s="293" t="s">
        <v>260</v>
      </c>
      <c r="B34" s="615" t="s">
        <v>550</v>
      </c>
      <c r="C34" s="616"/>
      <c r="D34" s="293">
        <f>SUM(D12)+SUM(D19)+SUM(D26)</f>
        <v>1851.13</v>
      </c>
      <c r="E34" s="293">
        <f>SUM(E12)+SUM(E19)+SUM(E26)</f>
        <v>0</v>
      </c>
      <c r="F34" s="293">
        <f>SUM(F12)+SUM(F19)+SUM(F26)</f>
        <v>1564.2</v>
      </c>
      <c r="G34" s="293">
        <f>SUM(G12)+SUM(G19)+SUM(G26)</f>
        <v>0</v>
      </c>
    </row>
    <row r="35" spans="1:7">
      <c r="A35" s="3" t="s">
        <v>551</v>
      </c>
      <c r="B35" s="570" t="s">
        <v>552</v>
      </c>
      <c r="C35" s="570"/>
      <c r="D35" s="3"/>
      <c r="E35" s="3"/>
      <c r="F35" s="3"/>
      <c r="G35" s="3"/>
    </row>
    <row r="36" spans="1:7">
      <c r="A36" s="294"/>
      <c r="B36" s="295"/>
      <c r="C36" s="295"/>
      <c r="D36" s="296"/>
      <c r="E36" s="296"/>
      <c r="F36" s="296"/>
      <c r="G36" s="296"/>
    </row>
    <row r="39" spans="1:7" ht="12.75" customHeight="1"/>
  </sheetData>
  <mergeCells count="13">
    <mergeCell ref="B35:C35"/>
    <mergeCell ref="D2:G2"/>
    <mergeCell ref="A5:G5"/>
    <mergeCell ref="A7:G7"/>
    <mergeCell ref="A9:A10"/>
    <mergeCell ref="B9:C10"/>
    <mergeCell ref="D9:E9"/>
    <mergeCell ref="F9:G9"/>
    <mergeCell ref="B11:C11"/>
    <mergeCell ref="B12:C12"/>
    <mergeCell ref="B19:C19"/>
    <mergeCell ref="B26:C26"/>
    <mergeCell ref="B34:C3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1</vt:i4>
      </vt:variant>
    </vt:vector>
  </HeadingPairs>
  <TitlesOfParts>
    <vt:vector size="17" baseType="lpstr">
      <vt:lpstr>S02</vt:lpstr>
      <vt:lpstr>S03</vt:lpstr>
      <vt:lpstr>S04</vt:lpstr>
      <vt:lpstr>S05</vt:lpstr>
      <vt:lpstr>S08</vt:lpstr>
      <vt:lpstr>S10</vt:lpstr>
      <vt:lpstr>S12</vt:lpstr>
      <vt:lpstr>S13</vt:lpstr>
      <vt:lpstr>S17_8P</vt:lpstr>
      <vt:lpstr>S6_6P</vt:lpstr>
      <vt:lpstr>S17_7P</vt:lpstr>
      <vt:lpstr>S17_13P</vt:lpstr>
      <vt:lpstr>S17_12P</vt:lpstr>
      <vt:lpstr>S20_4P</vt:lpstr>
      <vt:lpstr>S20_5P</vt:lpstr>
      <vt:lpstr>S25</vt:lpstr>
      <vt:lpstr>'S02'!Print_Titles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Buhalterė</dc:creator>
  <cp:lastModifiedBy>Buhalterė</cp:lastModifiedBy>
  <cp:lastPrinted>2018-02-08T09:00:28Z</cp:lastPrinted>
  <dcterms:created xsi:type="dcterms:W3CDTF">2009-07-20T14:30:53Z</dcterms:created>
  <dcterms:modified xsi:type="dcterms:W3CDTF">2018-02-08T09:00:31Z</dcterms:modified>
</cp:coreProperties>
</file>